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sapspa-my.sharepoint.com/personal/chris_macdonald_bemm_de/Documents/Desktop/"/>
    </mc:Choice>
  </mc:AlternateContent>
  <xr:revisionPtr revIDLastSave="0" documentId="8_{72B00FA3-6B76-46BE-B399-28FCBE309BAE}" xr6:coauthVersionLast="47" xr6:coauthVersionMax="47" xr10:uidLastSave="{00000000-0000-0000-0000-000000000000}"/>
  <bookViews>
    <workbookView xWindow="30612" yWindow="-1440" windowWidth="30936" windowHeight="16776" xr2:uid="{D637C5B5-A01E-4C26-A240-450FFB5C5A64}"/>
  </bookViews>
  <sheets>
    <sheet name="Tabelle1" sheetId="2" r:id="rId1"/>
    <sheet name="Voreinstellung-Werk1" sheetId="3" r:id="rId2"/>
  </sheets>
  <externalReferences>
    <externalReference r:id="rId3"/>
  </externalReferences>
  <definedNames>
    <definedName name="_xlnm.Print_Area" localSheetId="0">Tabelle1!$A$1:$U$56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2" l="1"/>
  <c r="S54" i="2"/>
  <c r="R54" i="2"/>
  <c r="Q54" i="2"/>
  <c r="P54" i="2"/>
  <c r="S53" i="2"/>
  <c r="R53" i="2"/>
  <c r="Q53" i="2"/>
  <c r="P53" i="2"/>
  <c r="S52" i="2"/>
  <c r="R52" i="2"/>
  <c r="Q52" i="2"/>
  <c r="P52" i="2"/>
  <c r="S51" i="2"/>
  <c r="R51" i="2"/>
  <c r="Q51" i="2"/>
  <c r="P51" i="2"/>
  <c r="S50" i="2"/>
  <c r="R50" i="2"/>
  <c r="Q50" i="2"/>
  <c r="P50" i="2"/>
  <c r="I50" i="2"/>
  <c r="S49" i="2"/>
  <c r="R49" i="2"/>
  <c r="Q49" i="2"/>
  <c r="P49" i="2"/>
  <c r="S48" i="2"/>
  <c r="R48" i="2"/>
  <c r="Q48" i="2"/>
  <c r="P48" i="2"/>
  <c r="S47" i="2"/>
  <c r="R47" i="2"/>
  <c r="Q47" i="2"/>
  <c r="P47" i="2"/>
  <c r="F47" i="2"/>
  <c r="D47" i="2"/>
  <c r="S46" i="2"/>
  <c r="R46" i="2"/>
  <c r="Q46" i="2"/>
  <c r="P46" i="2"/>
  <c r="S45" i="2"/>
  <c r="R45" i="2"/>
  <c r="Q45" i="2"/>
  <c r="P45" i="2"/>
  <c r="I45" i="2"/>
  <c r="K45" i="2" s="1"/>
  <c r="S44" i="2"/>
  <c r="R44" i="2"/>
  <c r="Q44" i="2"/>
  <c r="P44" i="2"/>
  <c r="I44" i="2"/>
  <c r="K44" i="2" s="1"/>
  <c r="S43" i="2"/>
  <c r="R43" i="2"/>
  <c r="Q43" i="2"/>
  <c r="P43" i="2"/>
  <c r="S42" i="2"/>
  <c r="R42" i="2"/>
  <c r="Q42" i="2"/>
  <c r="P42" i="2"/>
  <c r="S41" i="2"/>
  <c r="R41" i="2"/>
  <c r="Q41" i="2"/>
  <c r="P41" i="2"/>
  <c r="S40" i="2"/>
  <c r="R40" i="2"/>
  <c r="Q40" i="2"/>
  <c r="P40" i="2"/>
  <c r="S39" i="2"/>
  <c r="R39" i="2"/>
  <c r="Q39" i="2"/>
  <c r="P39" i="2"/>
  <c r="S38" i="2"/>
  <c r="R38" i="2"/>
  <c r="Q38" i="2"/>
  <c r="P38" i="2"/>
  <c r="S37" i="2"/>
  <c r="R37" i="2"/>
  <c r="Q37" i="2"/>
  <c r="P37" i="2"/>
  <c r="S36" i="2"/>
  <c r="R36" i="2"/>
  <c r="Q36" i="2"/>
  <c r="P36" i="2"/>
  <c r="S35" i="2"/>
  <c r="R35" i="2"/>
  <c r="Q35" i="2"/>
  <c r="P35" i="2"/>
  <c r="G34" i="2"/>
  <c r="E45" i="2" s="1"/>
  <c r="I21" i="2"/>
  <c r="D15" i="2"/>
  <c r="M10" i="2"/>
  <c r="M9" i="2"/>
  <c r="M8" i="2"/>
  <c r="D11" i="2" s="1"/>
  <c r="M6" i="2"/>
  <c r="C7" i="2" s="1"/>
  <c r="M5" i="2"/>
  <c r="D7" i="2" s="1"/>
  <c r="M3" i="2"/>
  <c r="C4" i="2" s="1"/>
  <c r="M2" i="2"/>
  <c r="M1" i="2"/>
  <c r="D4" i="2" s="1"/>
  <c r="C11" i="2" l="1"/>
  <c r="E11" i="2"/>
  <c r="D12" i="2" s="1"/>
  <c r="D17" i="2" s="1"/>
</calcChain>
</file>

<file path=xl/sharedStrings.xml><?xml version="1.0" encoding="utf-8"?>
<sst xmlns="http://schemas.openxmlformats.org/spreadsheetml/2006/main" count="99" uniqueCount="83">
  <si>
    <t>BEMM GmbH</t>
  </si>
  <si>
    <t xml:space="preserve"> Gebäudetyp 1: modernisiert, gut isoliert</t>
  </si>
  <si>
    <t>Abschätzungstabelle</t>
  </si>
  <si>
    <t>Heizlast abschätzen</t>
  </si>
  <si>
    <t xml:space="preserve"> Gebäudetyp 2: ab ca. 1980</t>
  </si>
  <si>
    <t>für einen Raum</t>
  </si>
  <si>
    <t xml:space="preserve"> Gebäudetyp 3: bis ca. 1980</t>
  </si>
  <si>
    <t>blaue Felder = Eingabefelder</t>
  </si>
  <si>
    <t>Wohnraum 20°C</t>
  </si>
  <si>
    <t>Bad 24°C</t>
  </si>
  <si>
    <t>keine Außenwand (AW)</t>
  </si>
  <si>
    <t>eine Außenwand (AW)</t>
  </si>
  <si>
    <t>mehr als eine Außenwand (AW)</t>
  </si>
  <si>
    <t>spezifische Leistung W/m²</t>
  </si>
  <si>
    <t>Raumbreite in m</t>
  </si>
  <si>
    <t>Raumlänge in m</t>
  </si>
  <si>
    <t>Gesamtfläche in m²</t>
  </si>
  <si>
    <t>Abgeschätzte Heizleistung in Watt (W)</t>
  </si>
  <si>
    <r>
      <t>Hinweis:</t>
    </r>
    <r>
      <rPr>
        <shadow/>
        <sz val="10"/>
        <rFont val="Arial"/>
        <family val="2"/>
      </rPr>
      <t xml:space="preserve"> Diese Abschätzung ersetzt nicht die Heizlastberechnung nach DIN  EN 12831</t>
    </r>
  </si>
  <si>
    <t>Datum:</t>
  </si>
  <si>
    <t>Frei für Eintragungen:</t>
  </si>
  <si>
    <t>Temperaturen</t>
  </si>
  <si>
    <t>Heizkörperumrechnung auf andere Temperaturen</t>
  </si>
  <si>
    <r>
      <t>t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Vorlauf</t>
    </r>
  </si>
  <si>
    <r>
      <t>t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Rücklauf</t>
    </r>
  </si>
  <si>
    <t>tr Raum</t>
  </si>
  <si>
    <t>Übertemperatur</t>
  </si>
  <si>
    <t>Heizkörperumrechnung auf andere Temperaturen mehrerer Heizkörper</t>
  </si>
  <si>
    <t>von der Norm-Temperaturparung 75/65/20 °C</t>
  </si>
  <si>
    <t>°C</t>
  </si>
  <si>
    <t>K</t>
  </si>
  <si>
    <t>Basis Normleistung gem. Technischer Daten: Ergebnis IST-Leistung</t>
  </si>
  <si>
    <t>Norm-Temperaturen</t>
  </si>
  <si>
    <t xml:space="preserve"> Q-Norm</t>
  </si>
  <si>
    <t>Exponent</t>
  </si>
  <si>
    <t>Q-Ist</t>
  </si>
  <si>
    <t>(75/65/20)</t>
  </si>
  <si>
    <t>n</t>
  </si>
  <si>
    <t>Ergebnis</t>
  </si>
  <si>
    <t>Anlagen-Temperaturen</t>
  </si>
  <si>
    <t>Watt</t>
  </si>
  <si>
    <t>Norm-Wärmeleistung des Heizkörpers (aus Preisliste)</t>
  </si>
  <si>
    <t xml:space="preserve"> W   oder</t>
  </si>
  <si>
    <t>erforderliche Wärmeleistung des Heizkörpers (z.B. von oben)</t>
  </si>
  <si>
    <t>Exponent des Heizkörpers</t>
  </si>
  <si>
    <t>(aus Preisliste); oder vereinfacht:</t>
  </si>
  <si>
    <t>Hinweis:</t>
  </si>
  <si>
    <t>BEMM-Ventile (M-Ventile und alle Ventil-RHK)</t>
  </si>
  <si>
    <t>Badheizkörper: 1,25</t>
  </si>
  <si>
    <t>Maximal 250 l/h Heizungswasser!</t>
  </si>
  <si>
    <t>Raumheizkörper I. wie Mera, Vera, Aura, Era, Krera, Exra , Pawa V: 1,30</t>
  </si>
  <si>
    <t>Sonst macht das Ventil Geräusche!</t>
  </si>
  <si>
    <t>Raumheizkörper II. wie Alpa, Pawa H: 1,35</t>
  </si>
  <si>
    <t>(Dann Schwerkraftvertile baueits erforderlich!)</t>
  </si>
  <si>
    <t xml:space="preserve">Hier aktuell links: </t>
  </si>
  <si>
    <t>l/h</t>
  </si>
  <si>
    <t>f =</t>
  </si>
  <si>
    <t xml:space="preserve">Hier aktuell rechts: </t>
  </si>
  <si>
    <t>Achtung: Für die optimale Regelung sollte bei &lt; 25 l/h auf Feinstregulierventile hingewiesen werden!</t>
  </si>
  <si>
    <t>errechnete Wärmeleistung des Heizkörpers</t>
  </si>
  <si>
    <t xml:space="preserve"> W</t>
  </si>
  <si>
    <t>erforderliche Norm-Wärmeleistung (aus Preisliste)</t>
  </si>
  <si>
    <t>Frei für</t>
  </si>
  <si>
    <t>Eintragungen:</t>
  </si>
  <si>
    <t>VOREINSTELLUNG Banal für OVENTROP AV6</t>
  </si>
  <si>
    <t>Die einfache Auslegung von KERMI mit Prof. Hirschberg verbreitet geht aus von:</t>
  </si>
  <si>
    <t>- Normleistung bei 75/65/20°C den Heizkörpers</t>
  </si>
  <si>
    <t>- 100 mbar Differenzdruck am Ventilkegel</t>
  </si>
  <si>
    <t>Der Ventileinsatz AV6 läßt keine Zwischenstellungen zw. 1 - 6 zu, daher ist die Mitte</t>
  </si>
  <si>
    <t>der kv-Konstanten als Sprungpunkt zu berücksichigen.</t>
  </si>
  <si>
    <t>EINSTELLWERT</t>
  </si>
  <si>
    <t>Zw. 1 und 2 ca.   35 l/h =&gt;</t>
  </si>
  <si>
    <t>bis 400 W</t>
  </si>
  <si>
    <t>Zw. 2 und 3 ca.   65 l/h =&gt;</t>
  </si>
  <si>
    <t>bis 750 W</t>
  </si>
  <si>
    <t>Zw. 3 und 4 ca. 105 l/h =&gt;</t>
  </si>
  <si>
    <t>bis 1200 W</t>
  </si>
  <si>
    <t>Zw. 4 und 5 ca. 125 l/h =&gt;</t>
  </si>
  <si>
    <t>bis 1450 W</t>
  </si>
  <si>
    <t>Zw. 5 und 6 ca. 150 l/h =&gt;</t>
  </si>
  <si>
    <t>bis 1750 W</t>
  </si>
  <si>
    <t>&gt; 1750 W</t>
  </si>
  <si>
    <t>BEMM; 25.09.14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</si>
</sst>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d/m/yy"/>
  </numFmts>
  <fonts count="14" x14ac:knownFonts="1">
    <font>
      <sz val="11"/>
      <color theme="1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hadow/>
      <sz val="10"/>
      <name val="Arial"/>
      <family val="2"/>
    </font>
    <font>
      <shadow/>
      <sz val="10"/>
      <name val="Arial"/>
      <family val="2"/>
    </font>
    <font>
      <vertAlign val="subscript"/>
      <sz val="10"/>
      <name val="Arial"/>
      <family val="2"/>
    </font>
    <font>
      <b/>
      <sz val="11"/>
      <color indexed="10"/>
      <name val="Arial"/>
      <family val="2"/>
    </font>
    <font>
      <b/>
      <u/>
      <sz val="6"/>
      <name val="Arial"/>
      <family val="2"/>
    </font>
    <font>
      <b/>
      <i/>
      <shadow/>
      <sz val="9"/>
      <name val="Arial"/>
      <family val="2"/>
    </font>
    <font>
      <sz val="9.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1" fillId="0" borderId="0" xfId="1" applyAlignment="1">
      <alignment horizontal="right"/>
    </xf>
    <xf numFmtId="0" fontId="1" fillId="2" borderId="1" xfId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3" fillId="0" borderId="0" xfId="1" applyFont="1"/>
    <xf numFmtId="0" fontId="4" fillId="0" borderId="0" xfId="1" applyFont="1"/>
    <xf numFmtId="0" fontId="3" fillId="0" borderId="0" xfId="1" applyFont="1" applyProtection="1">
      <protection locked="0"/>
    </xf>
    <xf numFmtId="0" fontId="5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1" fontId="3" fillId="0" borderId="0" xfId="1" applyNumberFormat="1" applyFont="1" applyProtection="1"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7" fillId="0" borderId="0" xfId="1" applyFont="1"/>
    <xf numFmtId="1" fontId="2" fillId="3" borderId="1" xfId="1" applyNumberFormat="1" applyFont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8" fillId="0" borderId="0" xfId="1" applyFont="1"/>
    <xf numFmtId="0" fontId="7" fillId="0" borderId="2" xfId="1" applyFont="1" applyBorder="1"/>
    <xf numFmtId="0" fontId="8" fillId="0" borderId="2" xfId="1" applyFont="1" applyBorder="1"/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right"/>
    </xf>
    <xf numFmtId="14" fontId="1" fillId="0" borderId="2" xfId="1" applyNumberFormat="1" applyBorder="1"/>
    <xf numFmtId="14" fontId="1" fillId="0" borderId="0" xfId="1" applyNumberFormat="1"/>
    <xf numFmtId="0" fontId="7" fillId="0" borderId="2" xfId="1" applyFon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1" fontId="1" fillId="0" borderId="0" xfId="1" applyNumberFormat="1" applyAlignment="1">
      <alignment horizontal="center"/>
    </xf>
    <xf numFmtId="1" fontId="5" fillId="0" borderId="3" xfId="1" applyNumberFormat="1" applyFont="1" applyBorder="1"/>
    <xf numFmtId="0" fontId="1" fillId="4" borderId="1" xfId="1" applyFill="1" applyBorder="1" applyAlignment="1" applyProtection="1">
      <alignment horizontal="center"/>
      <protection locked="0"/>
    </xf>
    <xf numFmtId="0" fontId="4" fillId="0" borderId="0" xfId="1" applyFont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164" fontId="2" fillId="3" borderId="0" xfId="1" applyNumberFormat="1" applyFont="1" applyFill="1"/>
    <xf numFmtId="0" fontId="2" fillId="3" borderId="0" xfId="1" applyFont="1" applyFill="1"/>
    <xf numFmtId="0" fontId="10" fillId="0" borderId="0" xfId="1" applyFont="1"/>
    <xf numFmtId="165" fontId="1" fillId="0" borderId="0" xfId="1" applyNumberFormat="1" applyAlignment="1">
      <alignment horizontal="left"/>
    </xf>
    <xf numFmtId="0" fontId="1" fillId="4" borderId="0" xfId="1" applyFill="1" applyAlignment="1">
      <alignment horizontal="right"/>
    </xf>
    <xf numFmtId="164" fontId="2" fillId="5" borderId="0" xfId="1" applyNumberFormat="1" applyFont="1" applyFill="1"/>
    <xf numFmtId="0" fontId="2" fillId="5" borderId="0" xfId="1" applyFont="1" applyFill="1"/>
    <xf numFmtId="0" fontId="11" fillId="0" borderId="0" xfId="1" applyFont="1"/>
    <xf numFmtId="1" fontId="2" fillId="5" borderId="1" xfId="1" applyNumberFormat="1" applyFont="1" applyFill="1" applyBorder="1" applyAlignment="1">
      <alignment horizontal="center"/>
    </xf>
    <xf numFmtId="0" fontId="1" fillId="0" borderId="2" xfId="1" applyBorder="1"/>
    <xf numFmtId="0" fontId="12" fillId="0" borderId="0" xfId="1" applyFont="1"/>
    <xf numFmtId="166" fontId="1" fillId="0" borderId="0" xfId="1" applyNumberFormat="1"/>
    <xf numFmtId="0" fontId="1" fillId="0" borderId="0" xfId="1" quotePrefix="1"/>
    <xf numFmtId="0" fontId="1" fillId="0" borderId="4" xfId="1" applyBorder="1"/>
    <xf numFmtId="0" fontId="1" fillId="0" borderId="5" xfId="1" applyBorder="1"/>
    <xf numFmtId="0" fontId="5" fillId="0" borderId="5" xfId="1" applyFont="1" applyBorder="1"/>
    <xf numFmtId="0" fontId="1" fillId="0" borderId="6" xfId="1" applyBorder="1"/>
    <xf numFmtId="0" fontId="1" fillId="0" borderId="7" xfId="1" applyBorder="1" applyAlignment="1">
      <alignment horizontal="right"/>
    </xf>
    <xf numFmtId="0" fontId="1" fillId="0" borderId="8" xfId="1" applyBorder="1"/>
    <xf numFmtId="0" fontId="13" fillId="0" borderId="0" xfId="1" applyFont="1"/>
    <xf numFmtId="0" fontId="1" fillId="0" borderId="9" xfId="1" applyBorder="1" applyAlignment="1">
      <alignment horizontal="right"/>
    </xf>
    <xf numFmtId="0" fontId="1" fillId="0" borderId="10" xfId="1" applyBorder="1"/>
  </cellXfs>
  <cellStyles count="2">
    <cellStyle name="Standard" xfId="0" builtinId="0"/>
    <cellStyle name="Standard 2" xfId="1" xr:uid="{5373A530-4DC1-44AA-8340-C434A077D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</xdr:row>
      <xdr:rowOff>47625</xdr:rowOff>
    </xdr:from>
    <xdr:to>
      <xdr:col>10</xdr:col>
      <xdr:colOff>733425</xdr:colOff>
      <xdr:row>8</xdr:row>
      <xdr:rowOff>219075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D87F29C2-C009-4330-A703-A8D55EC81742}"/>
            </a:ext>
          </a:extLst>
        </xdr:cNvPr>
        <xdr:cNvGrpSpPr>
          <a:grpSpLocks noRot="1"/>
        </xdr:cNvGrpSpPr>
      </xdr:nvGrpSpPr>
      <xdr:grpSpPr bwMode="auto">
        <a:xfrm>
          <a:off x="4979334" y="280707"/>
          <a:ext cx="4862232" cy="1803027"/>
          <a:chOff x="340" y="2296"/>
          <a:chExt cx="4037" cy="1005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B451B390-74EC-501D-B625-54638CBB9A4C}"/>
              </a:ext>
            </a:extLst>
          </xdr:cNvPr>
          <xdr:cNvSpPr>
            <a:spLocks noChangeArrowheads="1"/>
          </xdr:cNvSpPr>
        </xdr:nvSpPr>
        <xdr:spPr bwMode="auto">
          <a:xfrm>
            <a:off x="4011" y="3101"/>
            <a:ext cx="366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160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" name="Rectangle 5">
            <a:extLst>
              <a:ext uri="{FF2B5EF4-FFF2-40B4-BE49-F238E27FC236}">
                <a16:creationId xmlns:a16="http://schemas.microsoft.com/office/drawing/2014/main" id="{BFFB256B-7237-C438-09E5-3C7C30908070}"/>
              </a:ext>
            </a:extLst>
          </xdr:cNvPr>
          <xdr:cNvSpPr>
            <a:spLocks noChangeArrowheads="1"/>
          </xdr:cNvSpPr>
        </xdr:nvSpPr>
        <xdr:spPr bwMode="auto">
          <a:xfrm>
            <a:off x="3246" y="3101"/>
            <a:ext cx="765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Rectangle 6">
            <a:extLst>
              <a:ext uri="{FF2B5EF4-FFF2-40B4-BE49-F238E27FC236}">
                <a16:creationId xmlns:a16="http://schemas.microsoft.com/office/drawing/2014/main" id="{82DD3B0E-3F84-B6F6-9FCE-8A582A7D88C4}"/>
              </a:ext>
            </a:extLst>
          </xdr:cNvPr>
          <xdr:cNvSpPr>
            <a:spLocks noChangeArrowheads="1"/>
          </xdr:cNvSpPr>
        </xdr:nvSpPr>
        <xdr:spPr bwMode="auto">
          <a:xfrm>
            <a:off x="2879" y="3101"/>
            <a:ext cx="366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" name="Rectangle 7">
            <a:extLst>
              <a:ext uri="{FF2B5EF4-FFF2-40B4-BE49-F238E27FC236}">
                <a16:creationId xmlns:a16="http://schemas.microsoft.com/office/drawing/2014/main" id="{B27DF280-D5A8-09B8-C3C4-BA7BD9801FA5}"/>
              </a:ext>
            </a:extLst>
          </xdr:cNvPr>
          <xdr:cNvSpPr>
            <a:spLocks noChangeArrowheads="1"/>
          </xdr:cNvSpPr>
        </xdr:nvSpPr>
        <xdr:spPr bwMode="auto">
          <a:xfrm>
            <a:off x="2106" y="3101"/>
            <a:ext cx="773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" name="Rectangle 8">
            <a:extLst>
              <a:ext uri="{FF2B5EF4-FFF2-40B4-BE49-F238E27FC236}">
                <a16:creationId xmlns:a16="http://schemas.microsoft.com/office/drawing/2014/main" id="{C0C60CCD-B4F4-7257-54F6-52EFFED63FC4}"/>
              </a:ext>
            </a:extLst>
          </xdr:cNvPr>
          <xdr:cNvSpPr>
            <a:spLocks noChangeArrowheads="1"/>
          </xdr:cNvSpPr>
        </xdr:nvSpPr>
        <xdr:spPr bwMode="auto">
          <a:xfrm>
            <a:off x="1748" y="3101"/>
            <a:ext cx="358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Rectangle 9">
            <a:extLst>
              <a:ext uri="{FF2B5EF4-FFF2-40B4-BE49-F238E27FC236}">
                <a16:creationId xmlns:a16="http://schemas.microsoft.com/office/drawing/2014/main" id="{6DA9B0EE-6775-71CB-D888-44CB5CC608EC}"/>
              </a:ext>
            </a:extLst>
          </xdr:cNvPr>
          <xdr:cNvSpPr>
            <a:spLocks noChangeArrowheads="1"/>
          </xdr:cNvSpPr>
        </xdr:nvSpPr>
        <xdr:spPr bwMode="auto">
          <a:xfrm>
            <a:off x="975" y="3101"/>
            <a:ext cx="773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9" name="Rectangle 10">
            <a:extLst>
              <a:ext uri="{FF2B5EF4-FFF2-40B4-BE49-F238E27FC236}">
                <a16:creationId xmlns:a16="http://schemas.microsoft.com/office/drawing/2014/main" id="{91F7CDA0-C294-AB3A-3BCA-70DA3964A1EE}"/>
              </a:ext>
            </a:extLst>
          </xdr:cNvPr>
          <xdr:cNvSpPr>
            <a:spLocks noChangeArrowheads="1"/>
          </xdr:cNvSpPr>
        </xdr:nvSpPr>
        <xdr:spPr bwMode="auto">
          <a:xfrm>
            <a:off x="340" y="3101"/>
            <a:ext cx="635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&gt;1 AW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" name="Rectangle 11">
            <a:extLst>
              <a:ext uri="{FF2B5EF4-FFF2-40B4-BE49-F238E27FC236}">
                <a16:creationId xmlns:a16="http://schemas.microsoft.com/office/drawing/2014/main" id="{D01AD24F-0C2E-7A79-550D-13D147749471}"/>
              </a:ext>
            </a:extLst>
          </xdr:cNvPr>
          <xdr:cNvSpPr>
            <a:spLocks noChangeArrowheads="1"/>
          </xdr:cNvSpPr>
        </xdr:nvSpPr>
        <xdr:spPr bwMode="auto">
          <a:xfrm>
            <a:off x="4011" y="2901"/>
            <a:ext cx="366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130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9F4926C5-8402-D4B1-10AB-34E8F712525F}"/>
              </a:ext>
            </a:extLst>
          </xdr:cNvPr>
          <xdr:cNvSpPr>
            <a:spLocks noChangeArrowheads="1"/>
          </xdr:cNvSpPr>
        </xdr:nvSpPr>
        <xdr:spPr bwMode="auto">
          <a:xfrm>
            <a:off x="3246" y="2901"/>
            <a:ext cx="765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110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" name="Rectangle 13">
            <a:extLst>
              <a:ext uri="{FF2B5EF4-FFF2-40B4-BE49-F238E27FC236}">
                <a16:creationId xmlns:a16="http://schemas.microsoft.com/office/drawing/2014/main" id="{B5E03D07-0AEF-F9C2-86A3-67FCF2251085}"/>
              </a:ext>
            </a:extLst>
          </xdr:cNvPr>
          <xdr:cNvSpPr>
            <a:spLocks noChangeArrowheads="1"/>
          </xdr:cNvSpPr>
        </xdr:nvSpPr>
        <xdr:spPr bwMode="auto">
          <a:xfrm>
            <a:off x="2879" y="2901"/>
            <a:ext cx="366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7739D829-6803-31D5-C274-18AAB9F1125D}"/>
              </a:ext>
            </a:extLst>
          </xdr:cNvPr>
          <xdr:cNvSpPr>
            <a:spLocks noChangeArrowheads="1"/>
          </xdr:cNvSpPr>
        </xdr:nvSpPr>
        <xdr:spPr bwMode="auto">
          <a:xfrm>
            <a:off x="2106" y="2901"/>
            <a:ext cx="773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85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4" name="Rectangle 15">
            <a:extLst>
              <a:ext uri="{FF2B5EF4-FFF2-40B4-BE49-F238E27FC236}">
                <a16:creationId xmlns:a16="http://schemas.microsoft.com/office/drawing/2014/main" id="{144A8DAB-52BC-ADB7-7252-DCAFF5B88349}"/>
              </a:ext>
            </a:extLst>
          </xdr:cNvPr>
          <xdr:cNvSpPr>
            <a:spLocks noChangeArrowheads="1"/>
          </xdr:cNvSpPr>
        </xdr:nvSpPr>
        <xdr:spPr bwMode="auto">
          <a:xfrm>
            <a:off x="1748" y="2901"/>
            <a:ext cx="358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5" name="Rectangle 16">
            <a:extLst>
              <a:ext uri="{FF2B5EF4-FFF2-40B4-BE49-F238E27FC236}">
                <a16:creationId xmlns:a16="http://schemas.microsoft.com/office/drawing/2014/main" id="{601C5182-B215-643F-9C41-8291E9B5EB15}"/>
              </a:ext>
            </a:extLst>
          </xdr:cNvPr>
          <xdr:cNvSpPr>
            <a:spLocks noChangeArrowheads="1"/>
          </xdr:cNvSpPr>
        </xdr:nvSpPr>
        <xdr:spPr bwMode="auto">
          <a:xfrm>
            <a:off x="975" y="2901"/>
            <a:ext cx="773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6" name="Rectangle 17">
            <a:extLst>
              <a:ext uri="{FF2B5EF4-FFF2-40B4-BE49-F238E27FC236}">
                <a16:creationId xmlns:a16="http://schemas.microsoft.com/office/drawing/2014/main" id="{A07BBBE5-B279-DD90-E384-EADF76B354AA}"/>
              </a:ext>
            </a:extLst>
          </xdr:cNvPr>
          <xdr:cNvSpPr>
            <a:spLocks noChangeArrowheads="1"/>
          </xdr:cNvSpPr>
        </xdr:nvSpPr>
        <xdr:spPr bwMode="auto">
          <a:xfrm>
            <a:off x="340" y="2901"/>
            <a:ext cx="635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 AW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7" name="Rectangle 18">
            <a:extLst>
              <a:ext uri="{FF2B5EF4-FFF2-40B4-BE49-F238E27FC236}">
                <a16:creationId xmlns:a16="http://schemas.microsoft.com/office/drawing/2014/main" id="{79404E72-38D8-81D0-CB3A-12BEA28F4F83}"/>
              </a:ext>
            </a:extLst>
          </xdr:cNvPr>
          <xdr:cNvSpPr>
            <a:spLocks noChangeArrowheads="1"/>
          </xdr:cNvSpPr>
        </xdr:nvSpPr>
        <xdr:spPr bwMode="auto">
          <a:xfrm>
            <a:off x="4011" y="2696"/>
            <a:ext cx="366" cy="2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" name="Rectangle 19">
            <a:extLst>
              <a:ext uri="{FF2B5EF4-FFF2-40B4-BE49-F238E27FC236}">
                <a16:creationId xmlns:a16="http://schemas.microsoft.com/office/drawing/2014/main" id="{3E47498D-E0C4-D481-2D9A-3F46D1684704}"/>
              </a:ext>
            </a:extLst>
          </xdr:cNvPr>
          <xdr:cNvSpPr>
            <a:spLocks noChangeArrowheads="1"/>
          </xdr:cNvSpPr>
        </xdr:nvSpPr>
        <xdr:spPr bwMode="auto">
          <a:xfrm>
            <a:off x="3246" y="2696"/>
            <a:ext cx="765" cy="2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9" name="Rectangle 20">
            <a:extLst>
              <a:ext uri="{FF2B5EF4-FFF2-40B4-BE49-F238E27FC236}">
                <a16:creationId xmlns:a16="http://schemas.microsoft.com/office/drawing/2014/main" id="{E5558084-87BC-B058-E47A-82C7C8A47E5C}"/>
              </a:ext>
            </a:extLst>
          </xdr:cNvPr>
          <xdr:cNvSpPr>
            <a:spLocks noChangeArrowheads="1"/>
          </xdr:cNvSpPr>
        </xdr:nvSpPr>
        <xdr:spPr bwMode="auto">
          <a:xfrm>
            <a:off x="2879" y="2696"/>
            <a:ext cx="366" cy="2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" name="Rectangle 21">
            <a:extLst>
              <a:ext uri="{FF2B5EF4-FFF2-40B4-BE49-F238E27FC236}">
                <a16:creationId xmlns:a16="http://schemas.microsoft.com/office/drawing/2014/main" id="{F1D9C433-3235-B0AA-8192-C94DBBC4D647}"/>
              </a:ext>
            </a:extLst>
          </xdr:cNvPr>
          <xdr:cNvSpPr>
            <a:spLocks noChangeArrowheads="1"/>
          </xdr:cNvSpPr>
        </xdr:nvSpPr>
        <xdr:spPr bwMode="auto">
          <a:xfrm>
            <a:off x="2106" y="2696"/>
            <a:ext cx="773" cy="2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1" name="Rectangle 22">
            <a:extLst>
              <a:ext uri="{FF2B5EF4-FFF2-40B4-BE49-F238E27FC236}">
                <a16:creationId xmlns:a16="http://schemas.microsoft.com/office/drawing/2014/main" id="{F48FFE60-4A98-A2B5-38BC-F7699A7D698C}"/>
              </a:ext>
            </a:extLst>
          </xdr:cNvPr>
          <xdr:cNvSpPr>
            <a:spLocks noChangeArrowheads="1"/>
          </xdr:cNvSpPr>
        </xdr:nvSpPr>
        <xdr:spPr bwMode="auto">
          <a:xfrm>
            <a:off x="1748" y="2696"/>
            <a:ext cx="358" cy="2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" name="Rectangle 23">
            <a:extLst>
              <a:ext uri="{FF2B5EF4-FFF2-40B4-BE49-F238E27FC236}">
                <a16:creationId xmlns:a16="http://schemas.microsoft.com/office/drawing/2014/main" id="{4B0E8CF4-6EF5-A67C-825A-814F596C2B2E}"/>
              </a:ext>
            </a:extLst>
          </xdr:cNvPr>
          <xdr:cNvSpPr>
            <a:spLocks noChangeArrowheads="1"/>
          </xdr:cNvSpPr>
        </xdr:nvSpPr>
        <xdr:spPr bwMode="auto">
          <a:xfrm>
            <a:off x="975" y="2696"/>
            <a:ext cx="773" cy="2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40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3" name="Rectangle 24">
            <a:extLst>
              <a:ext uri="{FF2B5EF4-FFF2-40B4-BE49-F238E27FC236}">
                <a16:creationId xmlns:a16="http://schemas.microsoft.com/office/drawing/2014/main" id="{5954E1BC-EEE0-ABFF-7D51-56B3A719C2DF}"/>
              </a:ext>
            </a:extLst>
          </xdr:cNvPr>
          <xdr:cNvSpPr>
            <a:spLocks noChangeArrowheads="1"/>
          </xdr:cNvSpPr>
        </xdr:nvSpPr>
        <xdr:spPr bwMode="auto">
          <a:xfrm>
            <a:off x="340" y="2696"/>
            <a:ext cx="635" cy="2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keine AW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4" name="Rectangle 25">
            <a:extLst>
              <a:ext uri="{FF2B5EF4-FFF2-40B4-BE49-F238E27FC236}">
                <a16:creationId xmlns:a16="http://schemas.microsoft.com/office/drawing/2014/main" id="{4544EB12-A35D-30A8-E891-C0401406D8D0}"/>
              </a:ext>
            </a:extLst>
          </xdr:cNvPr>
          <xdr:cNvSpPr>
            <a:spLocks noChangeArrowheads="1"/>
          </xdr:cNvSpPr>
        </xdr:nvSpPr>
        <xdr:spPr bwMode="auto">
          <a:xfrm>
            <a:off x="4011" y="2496"/>
            <a:ext cx="366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Bad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5" name="Rectangle 26">
            <a:extLst>
              <a:ext uri="{FF2B5EF4-FFF2-40B4-BE49-F238E27FC236}">
                <a16:creationId xmlns:a16="http://schemas.microsoft.com/office/drawing/2014/main" id="{942C6C15-DE2E-5814-1019-032BD8D181A8}"/>
              </a:ext>
            </a:extLst>
          </xdr:cNvPr>
          <xdr:cNvSpPr>
            <a:spLocks noChangeArrowheads="1"/>
          </xdr:cNvSpPr>
        </xdr:nvSpPr>
        <xdr:spPr bwMode="auto">
          <a:xfrm>
            <a:off x="3246" y="2496"/>
            <a:ext cx="765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Wohnraum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6" name="Rectangle 27">
            <a:extLst>
              <a:ext uri="{FF2B5EF4-FFF2-40B4-BE49-F238E27FC236}">
                <a16:creationId xmlns:a16="http://schemas.microsoft.com/office/drawing/2014/main" id="{808AEE77-6472-3930-E31B-C8753B732A50}"/>
              </a:ext>
            </a:extLst>
          </xdr:cNvPr>
          <xdr:cNvSpPr>
            <a:spLocks noChangeArrowheads="1"/>
          </xdr:cNvSpPr>
        </xdr:nvSpPr>
        <xdr:spPr bwMode="auto">
          <a:xfrm>
            <a:off x="2879" y="2496"/>
            <a:ext cx="366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Bad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7" name="Rectangle 28">
            <a:extLst>
              <a:ext uri="{FF2B5EF4-FFF2-40B4-BE49-F238E27FC236}">
                <a16:creationId xmlns:a16="http://schemas.microsoft.com/office/drawing/2014/main" id="{8D41E994-6382-4196-ECE7-FA02BDECC817}"/>
              </a:ext>
            </a:extLst>
          </xdr:cNvPr>
          <xdr:cNvSpPr>
            <a:spLocks noChangeArrowheads="1"/>
          </xdr:cNvSpPr>
        </xdr:nvSpPr>
        <xdr:spPr bwMode="auto">
          <a:xfrm>
            <a:off x="2106" y="2496"/>
            <a:ext cx="773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Wohnraum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" name="Rectangle 29">
            <a:extLst>
              <a:ext uri="{FF2B5EF4-FFF2-40B4-BE49-F238E27FC236}">
                <a16:creationId xmlns:a16="http://schemas.microsoft.com/office/drawing/2014/main" id="{37A5AC6E-0B69-F52B-A1B4-D86910760D9C}"/>
              </a:ext>
            </a:extLst>
          </xdr:cNvPr>
          <xdr:cNvSpPr>
            <a:spLocks noChangeArrowheads="1"/>
          </xdr:cNvSpPr>
        </xdr:nvSpPr>
        <xdr:spPr bwMode="auto">
          <a:xfrm>
            <a:off x="1748" y="2496"/>
            <a:ext cx="358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Bad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" name="Rectangle 30">
            <a:extLst>
              <a:ext uri="{FF2B5EF4-FFF2-40B4-BE49-F238E27FC236}">
                <a16:creationId xmlns:a16="http://schemas.microsoft.com/office/drawing/2014/main" id="{3F9B232F-471D-F20D-E89A-F27BA8F44E84}"/>
              </a:ext>
            </a:extLst>
          </xdr:cNvPr>
          <xdr:cNvSpPr>
            <a:spLocks noChangeArrowheads="1"/>
          </xdr:cNvSpPr>
        </xdr:nvSpPr>
        <xdr:spPr bwMode="auto">
          <a:xfrm>
            <a:off x="975" y="2496"/>
            <a:ext cx="773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Wohnraum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" name="Rectangle 31">
            <a:extLst>
              <a:ext uri="{FF2B5EF4-FFF2-40B4-BE49-F238E27FC236}">
                <a16:creationId xmlns:a16="http://schemas.microsoft.com/office/drawing/2014/main" id="{C0F3419C-5CE8-AF64-3D78-B239C26F8B4A}"/>
              </a:ext>
            </a:extLst>
          </xdr:cNvPr>
          <xdr:cNvSpPr>
            <a:spLocks noChangeArrowheads="1"/>
          </xdr:cNvSpPr>
        </xdr:nvSpPr>
        <xdr:spPr bwMode="auto">
          <a:xfrm>
            <a:off x="340" y="2496"/>
            <a:ext cx="635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" name="Rectangle 32">
            <a:extLst>
              <a:ext uri="{FF2B5EF4-FFF2-40B4-BE49-F238E27FC236}">
                <a16:creationId xmlns:a16="http://schemas.microsoft.com/office/drawing/2014/main" id="{A9F5CA3F-6C6C-0667-A989-C9631B0F9FC1}"/>
              </a:ext>
            </a:extLst>
          </xdr:cNvPr>
          <xdr:cNvSpPr>
            <a:spLocks noChangeArrowheads="1"/>
          </xdr:cNvSpPr>
        </xdr:nvSpPr>
        <xdr:spPr bwMode="auto">
          <a:xfrm>
            <a:off x="4011" y="2296"/>
            <a:ext cx="366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" name="Rectangle 33">
            <a:extLst>
              <a:ext uri="{FF2B5EF4-FFF2-40B4-BE49-F238E27FC236}">
                <a16:creationId xmlns:a16="http://schemas.microsoft.com/office/drawing/2014/main" id="{69752600-54EF-CB55-CB0D-27CC05E7CB11}"/>
              </a:ext>
            </a:extLst>
          </xdr:cNvPr>
          <xdr:cNvSpPr>
            <a:spLocks noChangeArrowheads="1"/>
          </xdr:cNvSpPr>
        </xdr:nvSpPr>
        <xdr:spPr bwMode="auto">
          <a:xfrm>
            <a:off x="3246" y="2296"/>
            <a:ext cx="765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Gebäudetyp  3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3" name="Rectangle 34">
            <a:extLst>
              <a:ext uri="{FF2B5EF4-FFF2-40B4-BE49-F238E27FC236}">
                <a16:creationId xmlns:a16="http://schemas.microsoft.com/office/drawing/2014/main" id="{0696EA43-C5FB-D9FD-7956-81579127FEF6}"/>
              </a:ext>
            </a:extLst>
          </xdr:cNvPr>
          <xdr:cNvSpPr>
            <a:spLocks noChangeArrowheads="1"/>
          </xdr:cNvSpPr>
        </xdr:nvSpPr>
        <xdr:spPr bwMode="auto">
          <a:xfrm>
            <a:off x="2879" y="2296"/>
            <a:ext cx="366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4" name="Rectangle 35">
            <a:extLst>
              <a:ext uri="{FF2B5EF4-FFF2-40B4-BE49-F238E27FC236}">
                <a16:creationId xmlns:a16="http://schemas.microsoft.com/office/drawing/2014/main" id="{0FF1AB3E-B3CF-F4F7-7BFF-A5892C096A9B}"/>
              </a:ext>
            </a:extLst>
          </xdr:cNvPr>
          <xdr:cNvSpPr>
            <a:spLocks noChangeArrowheads="1"/>
          </xdr:cNvSpPr>
        </xdr:nvSpPr>
        <xdr:spPr bwMode="auto">
          <a:xfrm>
            <a:off x="2106" y="2296"/>
            <a:ext cx="773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Gebäudetyp  2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5" name="Rectangle 36">
            <a:extLst>
              <a:ext uri="{FF2B5EF4-FFF2-40B4-BE49-F238E27FC236}">
                <a16:creationId xmlns:a16="http://schemas.microsoft.com/office/drawing/2014/main" id="{1F3E708F-735D-3388-C940-55E050E0EFAD}"/>
              </a:ext>
            </a:extLst>
          </xdr:cNvPr>
          <xdr:cNvSpPr>
            <a:spLocks noChangeArrowheads="1"/>
          </xdr:cNvSpPr>
        </xdr:nvSpPr>
        <xdr:spPr bwMode="auto">
          <a:xfrm>
            <a:off x="1748" y="2296"/>
            <a:ext cx="358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6" name="Rectangle 37">
            <a:extLst>
              <a:ext uri="{FF2B5EF4-FFF2-40B4-BE49-F238E27FC236}">
                <a16:creationId xmlns:a16="http://schemas.microsoft.com/office/drawing/2014/main" id="{92753C02-E288-7777-7BB6-F4B6FB46B19D}"/>
              </a:ext>
            </a:extLst>
          </xdr:cNvPr>
          <xdr:cNvSpPr>
            <a:spLocks noChangeArrowheads="1"/>
          </xdr:cNvSpPr>
        </xdr:nvSpPr>
        <xdr:spPr bwMode="auto">
          <a:xfrm>
            <a:off x="975" y="2296"/>
            <a:ext cx="773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Gebäudetyp 1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7" name="Rectangle 38">
            <a:extLst>
              <a:ext uri="{FF2B5EF4-FFF2-40B4-BE49-F238E27FC236}">
                <a16:creationId xmlns:a16="http://schemas.microsoft.com/office/drawing/2014/main" id="{CD08F179-FA87-787F-FEA7-B7CEB771B403}"/>
              </a:ext>
            </a:extLst>
          </xdr:cNvPr>
          <xdr:cNvSpPr>
            <a:spLocks noChangeArrowheads="1"/>
          </xdr:cNvSpPr>
        </xdr:nvSpPr>
        <xdr:spPr bwMode="auto">
          <a:xfrm>
            <a:off x="340" y="2296"/>
            <a:ext cx="635" cy="20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W/m²</a:t>
            </a:r>
          </a:p>
          <a:p>
            <a:pPr algn="l" rtl="0">
              <a:lnSpc>
                <a:spcPts val="600"/>
              </a:lnSpc>
              <a:defRPr sz="1000"/>
            </a:pP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8" name="Line 39">
            <a:extLst>
              <a:ext uri="{FF2B5EF4-FFF2-40B4-BE49-F238E27FC236}">
                <a16:creationId xmlns:a16="http://schemas.microsoft.com/office/drawing/2014/main" id="{C5D7592A-C8E1-1814-193F-8D36B9741E9A}"/>
              </a:ext>
            </a:extLst>
          </xdr:cNvPr>
          <xdr:cNvSpPr>
            <a:spLocks noChangeShapeType="1"/>
          </xdr:cNvSpPr>
        </xdr:nvSpPr>
        <xdr:spPr bwMode="auto">
          <a:xfrm>
            <a:off x="340" y="2296"/>
            <a:ext cx="4037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9" name="Line 40">
            <a:extLst>
              <a:ext uri="{FF2B5EF4-FFF2-40B4-BE49-F238E27FC236}">
                <a16:creationId xmlns:a16="http://schemas.microsoft.com/office/drawing/2014/main" id="{525CCF0F-B8FE-0359-3715-4FF4B1E4805E}"/>
              </a:ext>
            </a:extLst>
          </xdr:cNvPr>
          <xdr:cNvSpPr>
            <a:spLocks noChangeShapeType="1"/>
          </xdr:cNvSpPr>
        </xdr:nvSpPr>
        <xdr:spPr bwMode="auto">
          <a:xfrm>
            <a:off x="340" y="2497"/>
            <a:ext cx="4037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0" name="Line 41">
            <a:extLst>
              <a:ext uri="{FF2B5EF4-FFF2-40B4-BE49-F238E27FC236}">
                <a16:creationId xmlns:a16="http://schemas.microsoft.com/office/drawing/2014/main" id="{2DB17EFC-3B10-4FA1-721D-92478ED9E3CB}"/>
              </a:ext>
            </a:extLst>
          </xdr:cNvPr>
          <xdr:cNvSpPr>
            <a:spLocks noChangeShapeType="1"/>
          </xdr:cNvSpPr>
        </xdr:nvSpPr>
        <xdr:spPr bwMode="auto">
          <a:xfrm>
            <a:off x="340" y="2698"/>
            <a:ext cx="4037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1" name="Line 42">
            <a:extLst>
              <a:ext uri="{FF2B5EF4-FFF2-40B4-BE49-F238E27FC236}">
                <a16:creationId xmlns:a16="http://schemas.microsoft.com/office/drawing/2014/main" id="{52E3545E-2E42-BA9A-CA1E-B49DFF289AC5}"/>
              </a:ext>
            </a:extLst>
          </xdr:cNvPr>
          <xdr:cNvSpPr>
            <a:spLocks noChangeShapeType="1"/>
          </xdr:cNvSpPr>
        </xdr:nvSpPr>
        <xdr:spPr bwMode="auto">
          <a:xfrm>
            <a:off x="340" y="2899"/>
            <a:ext cx="4037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2" name="Line 43">
            <a:extLst>
              <a:ext uri="{FF2B5EF4-FFF2-40B4-BE49-F238E27FC236}">
                <a16:creationId xmlns:a16="http://schemas.microsoft.com/office/drawing/2014/main" id="{F0EC2137-29D8-6298-E8E7-B60C27E2BF52}"/>
              </a:ext>
            </a:extLst>
          </xdr:cNvPr>
          <xdr:cNvSpPr>
            <a:spLocks noChangeShapeType="1"/>
          </xdr:cNvSpPr>
        </xdr:nvSpPr>
        <xdr:spPr bwMode="auto">
          <a:xfrm>
            <a:off x="340" y="3100"/>
            <a:ext cx="4037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3" name="Line 44">
            <a:extLst>
              <a:ext uri="{FF2B5EF4-FFF2-40B4-BE49-F238E27FC236}">
                <a16:creationId xmlns:a16="http://schemas.microsoft.com/office/drawing/2014/main" id="{29248E63-12D2-CEB9-6C1E-12F8DE4100E1}"/>
              </a:ext>
            </a:extLst>
          </xdr:cNvPr>
          <xdr:cNvSpPr>
            <a:spLocks noChangeShapeType="1"/>
          </xdr:cNvSpPr>
        </xdr:nvSpPr>
        <xdr:spPr bwMode="auto">
          <a:xfrm>
            <a:off x="340" y="3301"/>
            <a:ext cx="4037" cy="0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4" name="Line 45">
            <a:extLst>
              <a:ext uri="{FF2B5EF4-FFF2-40B4-BE49-F238E27FC236}">
                <a16:creationId xmlns:a16="http://schemas.microsoft.com/office/drawing/2014/main" id="{DC693738-86FD-7EAB-CBB3-616BFFCE33DA}"/>
              </a:ext>
            </a:extLst>
          </xdr:cNvPr>
          <xdr:cNvSpPr>
            <a:spLocks noChangeShapeType="1"/>
          </xdr:cNvSpPr>
        </xdr:nvSpPr>
        <xdr:spPr bwMode="auto">
          <a:xfrm>
            <a:off x="340" y="2296"/>
            <a:ext cx="0" cy="1005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5" name="Line 46">
            <a:extLst>
              <a:ext uri="{FF2B5EF4-FFF2-40B4-BE49-F238E27FC236}">
                <a16:creationId xmlns:a16="http://schemas.microsoft.com/office/drawing/2014/main" id="{F0E7D646-2C32-A321-F4F8-F44E6472C301}"/>
              </a:ext>
            </a:extLst>
          </xdr:cNvPr>
          <xdr:cNvSpPr>
            <a:spLocks noChangeShapeType="1"/>
          </xdr:cNvSpPr>
        </xdr:nvSpPr>
        <xdr:spPr bwMode="auto">
          <a:xfrm>
            <a:off x="975" y="2296"/>
            <a:ext cx="0" cy="1005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6" name="Line 47">
            <a:extLst>
              <a:ext uri="{FF2B5EF4-FFF2-40B4-BE49-F238E27FC236}">
                <a16:creationId xmlns:a16="http://schemas.microsoft.com/office/drawing/2014/main" id="{4D33B3F7-B839-FB20-9D0B-B3C129204BE0}"/>
              </a:ext>
            </a:extLst>
          </xdr:cNvPr>
          <xdr:cNvSpPr>
            <a:spLocks noChangeShapeType="1"/>
          </xdr:cNvSpPr>
        </xdr:nvSpPr>
        <xdr:spPr bwMode="auto">
          <a:xfrm>
            <a:off x="1746" y="2296"/>
            <a:ext cx="0" cy="1005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7" name="Line 48">
            <a:extLst>
              <a:ext uri="{FF2B5EF4-FFF2-40B4-BE49-F238E27FC236}">
                <a16:creationId xmlns:a16="http://schemas.microsoft.com/office/drawing/2014/main" id="{32D92ED5-7940-9AB8-8199-FF885AFE5DCC}"/>
              </a:ext>
            </a:extLst>
          </xdr:cNvPr>
          <xdr:cNvSpPr>
            <a:spLocks noChangeShapeType="1"/>
          </xdr:cNvSpPr>
        </xdr:nvSpPr>
        <xdr:spPr bwMode="auto">
          <a:xfrm>
            <a:off x="2109" y="2296"/>
            <a:ext cx="0" cy="1005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8" name="Line 49">
            <a:extLst>
              <a:ext uri="{FF2B5EF4-FFF2-40B4-BE49-F238E27FC236}">
                <a16:creationId xmlns:a16="http://schemas.microsoft.com/office/drawing/2014/main" id="{460CD876-6441-FC21-76F3-762E355473E7}"/>
              </a:ext>
            </a:extLst>
          </xdr:cNvPr>
          <xdr:cNvSpPr>
            <a:spLocks noChangeShapeType="1"/>
          </xdr:cNvSpPr>
        </xdr:nvSpPr>
        <xdr:spPr bwMode="auto">
          <a:xfrm>
            <a:off x="2880" y="2296"/>
            <a:ext cx="0" cy="1005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Line 50">
            <a:extLst>
              <a:ext uri="{FF2B5EF4-FFF2-40B4-BE49-F238E27FC236}">
                <a16:creationId xmlns:a16="http://schemas.microsoft.com/office/drawing/2014/main" id="{84315C2A-ACC9-E6D4-2BD4-7EC41701032A}"/>
              </a:ext>
            </a:extLst>
          </xdr:cNvPr>
          <xdr:cNvSpPr>
            <a:spLocks noChangeShapeType="1"/>
          </xdr:cNvSpPr>
        </xdr:nvSpPr>
        <xdr:spPr bwMode="auto">
          <a:xfrm>
            <a:off x="3243" y="2296"/>
            <a:ext cx="0" cy="1005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" name="Line 51">
            <a:extLst>
              <a:ext uri="{FF2B5EF4-FFF2-40B4-BE49-F238E27FC236}">
                <a16:creationId xmlns:a16="http://schemas.microsoft.com/office/drawing/2014/main" id="{5D1D6775-A466-EE10-54B0-9BAD0CD7F01C}"/>
              </a:ext>
            </a:extLst>
          </xdr:cNvPr>
          <xdr:cNvSpPr>
            <a:spLocks noChangeShapeType="1"/>
          </xdr:cNvSpPr>
        </xdr:nvSpPr>
        <xdr:spPr bwMode="auto">
          <a:xfrm>
            <a:off x="4014" y="2296"/>
            <a:ext cx="0" cy="1005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1" name="Line 52">
            <a:extLst>
              <a:ext uri="{FF2B5EF4-FFF2-40B4-BE49-F238E27FC236}">
                <a16:creationId xmlns:a16="http://schemas.microsoft.com/office/drawing/2014/main" id="{8AB38616-BFE5-F898-B7B3-A605BF654E39}"/>
              </a:ext>
            </a:extLst>
          </xdr:cNvPr>
          <xdr:cNvSpPr>
            <a:spLocks noChangeShapeType="1"/>
          </xdr:cNvSpPr>
        </xdr:nvSpPr>
        <xdr:spPr bwMode="auto">
          <a:xfrm>
            <a:off x="4377" y="2296"/>
            <a:ext cx="0" cy="1005"/>
          </a:xfrm>
          <a:prstGeom prst="line">
            <a:avLst/>
          </a:prstGeom>
          <a:noFill/>
          <a:ln w="28575" cap="sq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590550</xdr:colOff>
      <xdr:row>40</xdr:row>
      <xdr:rowOff>9525</xdr:rowOff>
    </xdr:from>
    <xdr:to>
      <xdr:col>5</xdr:col>
      <xdr:colOff>666750</xdr:colOff>
      <xdr:row>41</xdr:row>
      <xdr:rowOff>38100</xdr:rowOff>
    </xdr:to>
    <xdr:pic>
      <xdr:nvPicPr>
        <xdr:cNvPr id="52" name="Picture 53" descr="U-Formel_1_B">
          <a:extLst>
            <a:ext uri="{FF2B5EF4-FFF2-40B4-BE49-F238E27FC236}">
              <a16:creationId xmlns:a16="http://schemas.microsoft.com/office/drawing/2014/main" id="{3B3985AC-6D96-43EC-B23E-1DB785498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153525"/>
          <a:ext cx="86868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600075</xdr:colOff>
      <xdr:row>41</xdr:row>
      <xdr:rowOff>161925</xdr:rowOff>
    </xdr:from>
    <xdr:to>
      <xdr:col>5</xdr:col>
      <xdr:colOff>742950</xdr:colOff>
      <xdr:row>43</xdr:row>
      <xdr:rowOff>142875</xdr:rowOff>
    </xdr:to>
    <xdr:pic>
      <xdr:nvPicPr>
        <xdr:cNvPr id="53" name="Picture 54" descr="U-Formel_B">
          <a:extLst>
            <a:ext uri="{FF2B5EF4-FFF2-40B4-BE49-F238E27FC236}">
              <a16:creationId xmlns:a16="http://schemas.microsoft.com/office/drawing/2014/main" id="{42485B67-967E-42D4-B364-1E0E26F3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9534525"/>
          <a:ext cx="93535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47</xdr:row>
      <xdr:rowOff>133350</xdr:rowOff>
    </xdr:from>
    <xdr:to>
      <xdr:col>6</xdr:col>
      <xdr:colOff>152400</xdr:colOff>
      <xdr:row>49</xdr:row>
      <xdr:rowOff>171450</xdr:rowOff>
    </xdr:to>
    <xdr:pic>
      <xdr:nvPicPr>
        <xdr:cNvPr id="54" name="Picture 55" descr="U-Formel_1_E">
          <a:extLst>
            <a:ext uri="{FF2B5EF4-FFF2-40B4-BE49-F238E27FC236}">
              <a16:creationId xmlns:a16="http://schemas.microsoft.com/office/drawing/2014/main" id="{88F28343-E883-4F3F-96F7-14DBDD7C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020" y="10877550"/>
          <a:ext cx="25222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355654</xdr:colOff>
          <xdr:row>0</xdr:row>
          <xdr:rowOff>47627</xdr:rowOff>
        </xdr:from>
        <xdr:to>
          <xdr:col>5</xdr:col>
          <xdr:colOff>634116</xdr:colOff>
          <xdr:row>2</xdr:row>
          <xdr:rowOff>180418</xdr:rowOff>
        </xdr:to>
        <xdr:grpSp>
          <xdr:nvGrpSpPr>
            <xdr:cNvPr id="55" name="Group 75">
              <a:extLst>
                <a:ext uri="{FF2B5EF4-FFF2-40B4-BE49-F238E27FC236}">
                  <a16:creationId xmlns:a16="http://schemas.microsoft.com/office/drawing/2014/main" id="{16F67E5B-98C3-4D83-9869-E62230D0EE5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904807" y="47627"/>
              <a:ext cx="278462" cy="598956"/>
              <a:chOff x="440" y="5"/>
              <a:chExt cx="19" cy="65"/>
            </a:xfrm>
          </xdr:grpSpPr>
          <xdr:sp macro="" textlink="">
            <xdr:nvSpPr>
              <xdr:cNvPr id="1025" name="OptionButton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42040000}"/>
                  </a:ext>
                </a:extLst>
              </xdr:cNvPr>
              <xdr:cNvSpPr/>
            </xdr:nvSpPr>
            <xdr:spPr bwMode="auto">
              <a:xfrm>
                <a:off x="440" y="29"/>
                <a:ext cx="16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OptionButton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43040000}"/>
                  </a:ext>
                </a:extLst>
              </xdr:cNvPr>
              <xdr:cNvSpPr/>
            </xdr:nvSpPr>
            <xdr:spPr bwMode="auto">
              <a:xfrm>
                <a:off x="440" y="52"/>
                <a:ext cx="19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OptionButton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44040000}"/>
                  </a:ext>
                </a:extLst>
              </xdr:cNvPr>
              <xdr:cNvSpPr/>
            </xdr:nvSpPr>
            <xdr:spPr bwMode="auto">
              <a:xfrm>
                <a:off x="440" y="5"/>
                <a:ext cx="15" cy="1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335280</xdr:colOff>
          <xdr:row>7</xdr:row>
          <xdr:rowOff>38100</xdr:rowOff>
        </xdr:from>
        <xdr:to>
          <xdr:col>3</xdr:col>
          <xdr:colOff>487680</xdr:colOff>
          <xdr:row>7</xdr:row>
          <xdr:rowOff>198120</xdr:rowOff>
        </xdr:to>
        <xdr:sp macro="" textlink="">
          <xdr:nvSpPr>
            <xdr:cNvPr id="1028" name="OptionButton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E995DB8-D9C0-43B8-82DD-4F9C84FDAD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335280</xdr:colOff>
          <xdr:row>8</xdr:row>
          <xdr:rowOff>60960</xdr:rowOff>
        </xdr:from>
        <xdr:to>
          <xdr:col>3</xdr:col>
          <xdr:colOff>487680</xdr:colOff>
          <xdr:row>8</xdr:row>
          <xdr:rowOff>198120</xdr:rowOff>
        </xdr:to>
        <xdr:sp macro="" textlink="">
          <xdr:nvSpPr>
            <xdr:cNvPr id="1029" name="OptionButton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1C9360C-DD97-4CB7-B058-174DFEE407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335280</xdr:colOff>
          <xdr:row>9</xdr:row>
          <xdr:rowOff>68580</xdr:rowOff>
        </xdr:from>
        <xdr:to>
          <xdr:col>3</xdr:col>
          <xdr:colOff>480060</xdr:colOff>
          <xdr:row>9</xdr:row>
          <xdr:rowOff>198120</xdr:rowOff>
        </xdr:to>
        <xdr:sp macro="" textlink="">
          <xdr:nvSpPr>
            <xdr:cNvPr id="1030" name="OptionButton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D49E501-16C1-4820-9648-EF2B20DD97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5</xdr:row>
          <xdr:rowOff>68580</xdr:rowOff>
        </xdr:from>
        <xdr:to>
          <xdr:col>3</xdr:col>
          <xdr:colOff>487680</xdr:colOff>
          <xdr:row>5</xdr:row>
          <xdr:rowOff>182880</xdr:rowOff>
        </xdr:to>
        <xdr:sp macro="" textlink="">
          <xdr:nvSpPr>
            <xdr:cNvPr id="1031" name="OptionButton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2C6B1D6-06E4-4118-90A5-0B8A241820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335280</xdr:colOff>
          <xdr:row>4</xdr:row>
          <xdr:rowOff>60960</xdr:rowOff>
        </xdr:from>
        <xdr:to>
          <xdr:col>3</xdr:col>
          <xdr:colOff>480060</xdr:colOff>
          <xdr:row>4</xdr:row>
          <xdr:rowOff>182880</xdr:rowOff>
        </xdr:to>
        <xdr:sp macro="" textlink="">
          <xdr:nvSpPr>
            <xdr:cNvPr id="1032" name="OptionButton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232FBD2-259E-42B0-B58A-BDE98C601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200025</xdr:colOff>
      <xdr:row>29</xdr:row>
      <xdr:rowOff>85725</xdr:rowOff>
    </xdr:from>
    <xdr:to>
      <xdr:col>10</xdr:col>
      <xdr:colOff>161925</xdr:colOff>
      <xdr:row>34</xdr:row>
      <xdr:rowOff>161925</xdr:rowOff>
    </xdr:to>
    <xdr:pic>
      <xdr:nvPicPr>
        <xdr:cNvPr id="56" name="Picture 88">
          <a:extLst>
            <a:ext uri="{FF2B5EF4-FFF2-40B4-BE49-F238E27FC236}">
              <a16:creationId xmlns:a16="http://schemas.microsoft.com/office/drawing/2014/main" id="{983F54F6-4859-48AB-88A9-8D7B8C9E5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15125"/>
          <a:ext cx="193548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504825</xdr:colOff>
      <xdr:row>38</xdr:row>
      <xdr:rowOff>142875</xdr:rowOff>
    </xdr:to>
    <xdr:pic>
      <xdr:nvPicPr>
        <xdr:cNvPr id="2" name="Picture 63">
          <a:extLst>
            <a:ext uri="{FF2B5EF4-FFF2-40B4-BE49-F238E27FC236}">
              <a16:creationId xmlns:a16="http://schemas.microsoft.com/office/drawing/2014/main" id="{DE1B14A1-6BA9-4B69-B476-5648AEDD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29125" cy="651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ris.macdonald\Downloads\BEMM-HK-Leistungsrechner_Heizlast_.xlsx" TargetMode="External"/><Relationship Id="rId1" Type="http://schemas.openxmlformats.org/officeDocument/2006/relationships/externalLinkPath" Target="file:///C:\Users\chris.macdonald\Downloads\BEMM-HK-Leistungsrechner_Heizlast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  <sheetName val="Voreinstellung-Werk1"/>
    </sheetNames>
    <sheetDataSet>
      <sheetData sheetId="0"/>
      <sheetData sheetId="1">
        <row r="1">
          <cell r="A1">
            <v>1</v>
          </cell>
          <cell r="B1">
            <v>2</v>
          </cell>
        </row>
        <row r="2">
          <cell r="A2">
            <v>110</v>
          </cell>
          <cell r="B2">
            <v>40</v>
          </cell>
        </row>
        <row r="3">
          <cell r="A3">
            <v>111</v>
          </cell>
          <cell r="B3">
            <v>60</v>
          </cell>
        </row>
        <row r="4">
          <cell r="A4">
            <v>119</v>
          </cell>
          <cell r="B4">
            <v>80</v>
          </cell>
        </row>
        <row r="5">
          <cell r="A5">
            <v>120</v>
          </cell>
          <cell r="B5">
            <v>50</v>
          </cell>
        </row>
        <row r="6">
          <cell r="A6">
            <v>121</v>
          </cell>
          <cell r="B6">
            <v>70</v>
          </cell>
        </row>
        <row r="7">
          <cell r="A7">
            <v>129</v>
          </cell>
          <cell r="B7">
            <v>90</v>
          </cell>
        </row>
        <row r="8">
          <cell r="A8">
            <v>210</v>
          </cell>
          <cell r="B8">
            <v>70</v>
          </cell>
        </row>
        <row r="9">
          <cell r="A9">
            <v>211</v>
          </cell>
          <cell r="B9">
            <v>85</v>
          </cell>
        </row>
        <row r="10">
          <cell r="A10">
            <v>219</v>
          </cell>
          <cell r="B10">
            <v>100</v>
          </cell>
        </row>
        <row r="11">
          <cell r="A11">
            <v>220</v>
          </cell>
          <cell r="B11">
            <v>80</v>
          </cell>
        </row>
        <row r="12">
          <cell r="A12">
            <v>221</v>
          </cell>
          <cell r="B12">
            <v>100</v>
          </cell>
        </row>
        <row r="13">
          <cell r="A13">
            <v>229</v>
          </cell>
          <cell r="B13">
            <v>120</v>
          </cell>
        </row>
        <row r="14">
          <cell r="A14">
            <v>310</v>
          </cell>
          <cell r="B14">
            <v>80</v>
          </cell>
        </row>
        <row r="15">
          <cell r="A15">
            <v>311</v>
          </cell>
          <cell r="B15">
            <v>110</v>
          </cell>
        </row>
        <row r="16">
          <cell r="A16">
            <v>319</v>
          </cell>
          <cell r="B16">
            <v>140</v>
          </cell>
        </row>
        <row r="17">
          <cell r="A17">
            <v>320</v>
          </cell>
          <cell r="B17">
            <v>90</v>
          </cell>
        </row>
        <row r="18">
          <cell r="A18">
            <v>321</v>
          </cell>
          <cell r="B18">
            <v>130</v>
          </cell>
        </row>
        <row r="19">
          <cell r="A19">
            <v>329</v>
          </cell>
          <cell r="B19">
            <v>160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50221-C09B-4C23-ACFC-CB626C7F81CC}">
  <sheetPr codeName="Tabelle1"/>
  <dimension ref="A1:IV56"/>
  <sheetViews>
    <sheetView showGridLines="0" tabSelected="1" zoomScale="85" zoomScaleNormal="85" zoomScaleSheetLayoutView="90" workbookViewId="0">
      <selection activeCell="D34" sqref="D34"/>
    </sheetView>
  </sheetViews>
  <sheetFormatPr baseColWidth="10" defaultColWidth="8.19921875" defaultRowHeight="18" customHeight="1" x14ac:dyDescent="0.25"/>
  <cols>
    <col min="1" max="1" width="17" style="5" customWidth="1"/>
    <col min="2" max="2" width="10" style="5" customWidth="1"/>
    <col min="3" max="3" width="25.09765625" style="5" customWidth="1"/>
    <col min="4" max="5" width="10.3984375" style="4" bestFit="1" customWidth="1"/>
    <col min="6" max="6" width="10.296875" style="4" customWidth="1"/>
    <col min="7" max="9" width="10.296875" style="5" customWidth="1"/>
    <col min="10" max="10" width="5.296875" style="5" customWidth="1"/>
    <col min="11" max="11" width="12.296875" style="5" customWidth="1"/>
    <col min="12" max="12" width="10.296875" style="5" customWidth="1"/>
    <col min="13" max="13" width="11.59765625" style="5" customWidth="1"/>
    <col min="14" max="256" width="10.296875" style="5" customWidth="1"/>
    <col min="257" max="16384" width="8.19921875" style="5"/>
  </cols>
  <sheetData>
    <row r="1" spans="1:256" ht="18" customHeight="1" thickBot="1" x14ac:dyDescent="0.35">
      <c r="A1" s="1" t="s">
        <v>0</v>
      </c>
      <c r="B1" s="1"/>
      <c r="C1" s="2" t="s">
        <v>1</v>
      </c>
      <c r="D1" s="3"/>
      <c r="G1" s="5" t="s">
        <v>2</v>
      </c>
      <c r="M1" s="6">
        <f>IF(IV1=TRUE,1,0)</f>
        <v>0</v>
      </c>
      <c r="N1" s="7"/>
      <c r="IV1" s="8" t="b">
        <v>0</v>
      </c>
    </row>
    <row r="2" spans="1:256" ht="18" customHeight="1" thickBot="1" x14ac:dyDescent="0.3">
      <c r="A2" s="9" t="s">
        <v>3</v>
      </c>
      <c r="B2" s="9"/>
      <c r="C2" s="2" t="s">
        <v>4</v>
      </c>
      <c r="D2" s="3"/>
      <c r="M2" s="6">
        <f>IF(IV2=TRUE,1,0)</f>
        <v>1</v>
      </c>
      <c r="N2" s="7"/>
      <c r="IV2" s="8" t="b">
        <v>1</v>
      </c>
    </row>
    <row r="3" spans="1:256" ht="18" customHeight="1" thickBot="1" x14ac:dyDescent="0.3">
      <c r="A3" s="10" t="s">
        <v>5</v>
      </c>
      <c r="B3" s="10"/>
      <c r="C3" s="2" t="s">
        <v>6</v>
      </c>
      <c r="D3" s="3"/>
      <c r="M3" s="6">
        <f>IF(IV3=TRUE,1,0)</f>
        <v>0</v>
      </c>
      <c r="N3" s="7"/>
      <c r="IV3" s="8" t="b">
        <v>0</v>
      </c>
    </row>
    <row r="4" spans="1:256" ht="18" customHeight="1" thickBot="1" x14ac:dyDescent="0.3">
      <c r="A4" s="10" t="s">
        <v>7</v>
      </c>
      <c r="B4" s="10"/>
      <c r="C4" s="11" t="str">
        <f>IF(M3+M2+M1&gt;1,"BITTE NUR EIN FELD WÄHLEN",IF(M3+M2+M1&lt;1,"1 Feld anklicken",""))</f>
        <v/>
      </c>
      <c r="D4" s="12">
        <f>IF(M1=1,1,IF(M2=1,2,IF(M3=1,3,"")))</f>
        <v>2</v>
      </c>
      <c r="M4" s="6"/>
      <c r="N4" s="7"/>
      <c r="IV4" s="8"/>
    </row>
    <row r="5" spans="1:256" ht="18" customHeight="1" thickBot="1" x14ac:dyDescent="0.3">
      <c r="A5" s="2"/>
      <c r="B5" s="2"/>
      <c r="C5" s="2" t="s">
        <v>8</v>
      </c>
      <c r="D5" s="3"/>
      <c r="M5" s="6">
        <f>IF(IV5=TRUE,1,0)</f>
        <v>1</v>
      </c>
      <c r="N5" s="7"/>
      <c r="IV5" s="8" t="b">
        <v>1</v>
      </c>
    </row>
    <row r="6" spans="1:256" ht="18" customHeight="1" thickBot="1" x14ac:dyDescent="0.3">
      <c r="C6" s="2" t="s">
        <v>9</v>
      </c>
      <c r="D6" s="3"/>
      <c r="M6" s="6">
        <f>IF(IV6=TRUE,1,0)</f>
        <v>0</v>
      </c>
      <c r="N6" s="7"/>
      <c r="IV6" s="8" t="b">
        <v>0</v>
      </c>
    </row>
    <row r="7" spans="1:256" ht="18" customHeight="1" thickBot="1" x14ac:dyDescent="0.3">
      <c r="A7" s="2"/>
      <c r="B7" s="2"/>
      <c r="C7" s="11" t="str">
        <f>IF(M6+M5 &gt;1,"BITTE NUR EIN FELD WÄHLEN",IF(M6+M5&lt;1,"1 Feld anklicken",""))</f>
        <v/>
      </c>
      <c r="D7" s="12" t="str">
        <f>IF(M5=1,"1",IF(M6=1,"2",""))</f>
        <v>1</v>
      </c>
      <c r="M7" s="6"/>
      <c r="N7" s="7"/>
      <c r="IV7" s="8"/>
    </row>
    <row r="8" spans="1:256" ht="18" customHeight="1" thickBot="1" x14ac:dyDescent="0.3">
      <c r="A8" s="2"/>
      <c r="B8" s="2"/>
      <c r="C8" s="2" t="s">
        <v>10</v>
      </c>
      <c r="D8" s="3"/>
      <c r="M8" s="6">
        <f>IF(IV8=TRUE,1,0)</f>
        <v>1</v>
      </c>
      <c r="N8" s="7"/>
      <c r="IV8" s="8" t="b">
        <v>1</v>
      </c>
    </row>
    <row r="9" spans="1:256" ht="18" customHeight="1" thickBot="1" x14ac:dyDescent="0.3">
      <c r="C9" s="2" t="s">
        <v>11</v>
      </c>
      <c r="D9" s="3"/>
      <c r="M9" s="6">
        <f>IF(IV9=TRUE,1,0)</f>
        <v>0</v>
      </c>
      <c r="N9" s="7"/>
      <c r="IV9" s="8" t="b">
        <v>0</v>
      </c>
    </row>
    <row r="10" spans="1:256" ht="18" customHeight="1" thickBot="1" x14ac:dyDescent="0.3">
      <c r="A10" s="2"/>
      <c r="B10" s="2"/>
      <c r="C10" s="2" t="s">
        <v>12</v>
      </c>
      <c r="D10" s="3"/>
      <c r="M10" s="6">
        <f>IF(IV10=TRUE,1,0)</f>
        <v>0</v>
      </c>
      <c r="N10" s="7"/>
      <c r="IV10" s="13" t="b">
        <v>0</v>
      </c>
    </row>
    <row r="11" spans="1:256" ht="18" customHeight="1" x14ac:dyDescent="0.25">
      <c r="A11" s="2"/>
      <c r="B11" s="2"/>
      <c r="C11" s="11" t="str">
        <f>IF(M10+M9+M8&gt;1,"BITTE NUR EIN FELD WÄHLEN",IF(M10+M9+M8&lt;1,"1 Feld anklicken",""))</f>
        <v/>
      </c>
      <c r="D11" s="12">
        <f>IF(M8=1,0,IF(M9=1,1,IF(M10=1,9,"")))</f>
        <v>0</v>
      </c>
      <c r="E11" s="12">
        <f>(CONCATENATE(D4,D7,D11))*10/10</f>
        <v>210</v>
      </c>
      <c r="L11" s="7"/>
      <c r="M11" s="7"/>
      <c r="N11" s="7"/>
    </row>
    <row r="12" spans="1:256" ht="18" customHeight="1" thickBot="1" x14ac:dyDescent="0.3">
      <c r="A12" s="2"/>
      <c r="B12" s="2"/>
      <c r="C12" s="2" t="s">
        <v>13</v>
      </c>
      <c r="D12" s="4">
        <f>VLOOKUP(E11,'[1]Voreinstellung-Werk1'!A1:B19,2)</f>
        <v>70</v>
      </c>
      <c r="L12" s="7"/>
      <c r="M12" s="7"/>
      <c r="N12" s="7"/>
    </row>
    <row r="13" spans="1:256" ht="18" customHeight="1" thickBot="1" x14ac:dyDescent="0.3">
      <c r="A13" s="2"/>
      <c r="B13" s="2"/>
      <c r="C13" s="2" t="s">
        <v>14</v>
      </c>
      <c r="D13" s="14"/>
      <c r="I13" s="4"/>
      <c r="J13" s="4"/>
      <c r="K13" s="4"/>
      <c r="L13" s="4"/>
      <c r="M13" s="4"/>
      <c r="N13" s="4"/>
      <c r="O13" s="4"/>
    </row>
    <row r="14" spans="1:256" ht="18" customHeight="1" thickBot="1" x14ac:dyDescent="0.3">
      <c r="A14" s="2"/>
      <c r="B14" s="2"/>
      <c r="C14" s="2" t="s">
        <v>15</v>
      </c>
      <c r="D14" s="14"/>
      <c r="I14" s="4"/>
      <c r="J14" s="4"/>
      <c r="K14" s="4"/>
      <c r="L14" s="4"/>
    </row>
    <row r="15" spans="1:256" ht="18" customHeight="1" x14ac:dyDescent="0.25">
      <c r="C15" s="2" t="s">
        <v>16</v>
      </c>
      <c r="D15" s="4">
        <f>D13*D14</f>
        <v>0</v>
      </c>
      <c r="I15" s="4"/>
      <c r="J15" s="4"/>
      <c r="K15" s="4"/>
      <c r="L15" s="4"/>
    </row>
    <row r="16" spans="1:256" ht="18" customHeight="1" thickBot="1" x14ac:dyDescent="0.3">
      <c r="A16" s="2"/>
      <c r="B16" s="2"/>
      <c r="I16" s="4"/>
      <c r="J16" s="4"/>
      <c r="K16" s="4"/>
      <c r="L16" s="4"/>
    </row>
    <row r="17" spans="1:19" ht="18" customHeight="1" thickBot="1" x14ac:dyDescent="0.35">
      <c r="A17" s="15"/>
      <c r="B17" s="15"/>
      <c r="C17" s="2" t="s">
        <v>17</v>
      </c>
      <c r="D17" s="16">
        <f>D12*D15</f>
        <v>0</v>
      </c>
      <c r="I17" s="4"/>
      <c r="J17" s="4"/>
      <c r="K17" s="4"/>
      <c r="L17" s="4"/>
    </row>
    <row r="18" spans="1:19" ht="18" customHeight="1" x14ac:dyDescent="0.3">
      <c r="A18" s="15"/>
      <c r="B18" s="15"/>
      <c r="C18" s="2"/>
      <c r="D18" s="17"/>
      <c r="I18" s="4"/>
      <c r="J18" s="4"/>
      <c r="K18" s="4"/>
      <c r="L18" s="4"/>
    </row>
    <row r="19" spans="1:19" ht="18" customHeight="1" x14ac:dyDescent="0.3">
      <c r="A19" s="15"/>
      <c r="B19" s="15"/>
      <c r="C19" s="2"/>
      <c r="D19" s="17"/>
      <c r="I19" s="4"/>
      <c r="J19" s="4"/>
      <c r="K19" s="4"/>
      <c r="L19" s="4"/>
    </row>
    <row r="20" spans="1:19" ht="18" customHeight="1" x14ac:dyDescent="0.25">
      <c r="A20" s="15" t="s">
        <v>18</v>
      </c>
      <c r="B20" s="15"/>
      <c r="C20" s="18"/>
      <c r="I20" s="4"/>
      <c r="J20" s="4"/>
      <c r="K20" s="4"/>
      <c r="L20" s="4"/>
    </row>
    <row r="21" spans="1:19" ht="18" customHeight="1" x14ac:dyDescent="0.25">
      <c r="A21" s="15"/>
      <c r="B21" s="19"/>
      <c r="C21" s="20"/>
      <c r="D21" s="21"/>
      <c r="E21" s="21"/>
      <c r="F21" s="22"/>
      <c r="G21" s="23"/>
      <c r="H21" s="22" t="s">
        <v>19</v>
      </c>
      <c r="I21" s="23">
        <f ca="1">TODAY()</f>
        <v>46057</v>
      </c>
      <c r="J21" s="4"/>
      <c r="K21" s="4"/>
      <c r="L21" s="4"/>
    </row>
    <row r="22" spans="1:19" ht="18" customHeight="1" x14ac:dyDescent="0.25">
      <c r="A22" s="15" t="s">
        <v>20</v>
      </c>
      <c r="B22" s="15"/>
      <c r="C22" s="18"/>
      <c r="F22" s="2"/>
      <c r="G22" s="24"/>
      <c r="I22" s="4"/>
      <c r="J22" s="4"/>
      <c r="K22" s="4"/>
      <c r="L22" s="4"/>
    </row>
    <row r="23" spans="1:19" ht="18" customHeight="1" x14ac:dyDescent="0.25">
      <c r="A23" s="15"/>
      <c r="B23" s="25"/>
      <c r="C23" s="26"/>
      <c r="D23" s="26"/>
      <c r="E23" s="26"/>
      <c r="F23" s="26"/>
      <c r="G23" s="26"/>
      <c r="H23" s="26"/>
      <c r="I23" s="26"/>
      <c r="J23" s="4"/>
      <c r="K23" s="4"/>
      <c r="L23" s="4"/>
    </row>
    <row r="24" spans="1:19" ht="18" customHeight="1" x14ac:dyDescent="0.25">
      <c r="A24" s="15"/>
      <c r="B24" s="25"/>
      <c r="C24" s="26"/>
      <c r="D24" s="26"/>
      <c r="E24" s="26"/>
      <c r="F24" s="26"/>
      <c r="G24" s="26"/>
      <c r="H24" s="26"/>
      <c r="I24" s="26"/>
      <c r="J24" s="4"/>
      <c r="K24" s="4"/>
      <c r="L24" s="4"/>
    </row>
    <row r="25" spans="1:19" ht="18" customHeight="1" x14ac:dyDescent="0.25">
      <c r="A25" s="15"/>
      <c r="B25" s="25"/>
      <c r="C25" s="26"/>
      <c r="D25" s="26"/>
      <c r="E25" s="26"/>
      <c r="F25" s="26"/>
      <c r="G25" s="26"/>
      <c r="H25" s="26"/>
      <c r="I25" s="26"/>
      <c r="J25" s="4"/>
      <c r="K25" s="4"/>
      <c r="L25" s="4"/>
    </row>
    <row r="26" spans="1:19" ht="18" customHeight="1" x14ac:dyDescent="0.25">
      <c r="A26" s="15"/>
      <c r="B26" s="25"/>
      <c r="C26" s="26"/>
      <c r="D26" s="26"/>
      <c r="E26" s="26"/>
      <c r="F26" s="26"/>
      <c r="G26" s="26"/>
      <c r="H26" s="26"/>
      <c r="I26" s="26"/>
      <c r="J26" s="4"/>
      <c r="K26" s="4"/>
      <c r="L26" s="4"/>
    </row>
    <row r="27" spans="1:19" ht="18" customHeight="1" x14ac:dyDescent="0.25">
      <c r="A27" s="15"/>
      <c r="B27" s="25"/>
      <c r="C27" s="26"/>
      <c r="D27" s="26"/>
      <c r="E27" s="26"/>
      <c r="F27" s="26"/>
      <c r="G27" s="26"/>
      <c r="H27" s="26"/>
      <c r="I27" s="26"/>
      <c r="J27" s="4"/>
      <c r="K27" s="4"/>
      <c r="L27" s="4"/>
    </row>
    <row r="28" spans="1:19" ht="18" customHeight="1" x14ac:dyDescent="0.25">
      <c r="A28" s="15"/>
      <c r="B28" s="25"/>
      <c r="C28" s="26"/>
      <c r="D28" s="26"/>
      <c r="E28" s="26"/>
      <c r="F28" s="26"/>
      <c r="G28" s="26"/>
      <c r="H28" s="26"/>
      <c r="I28" s="26"/>
      <c r="J28" s="4"/>
      <c r="K28" s="4"/>
      <c r="L28" s="4"/>
    </row>
    <row r="29" spans="1:19" ht="18" customHeight="1" x14ac:dyDescent="0.3">
      <c r="A29" s="1" t="s">
        <v>0</v>
      </c>
      <c r="B29" s="1"/>
      <c r="E29" s="27" t="s">
        <v>21</v>
      </c>
      <c r="F29" s="27"/>
      <c r="I29" s="4"/>
      <c r="J29" s="4"/>
      <c r="K29" s="4"/>
      <c r="L29" s="4"/>
      <c r="M29" s="4"/>
      <c r="N29" s="1" t="s">
        <v>0</v>
      </c>
      <c r="O29" s="4"/>
    </row>
    <row r="30" spans="1:19" ht="18" customHeight="1" x14ac:dyDescent="0.35">
      <c r="A30" s="9" t="s">
        <v>22</v>
      </c>
      <c r="B30" s="9"/>
      <c r="C30" s="9"/>
      <c r="D30" s="4" t="s">
        <v>23</v>
      </c>
      <c r="E30" s="4" t="s">
        <v>24</v>
      </c>
      <c r="F30" s="4" t="s">
        <v>25</v>
      </c>
      <c r="G30" s="5" t="s">
        <v>26</v>
      </c>
      <c r="I30" s="4"/>
      <c r="J30" s="4"/>
      <c r="K30" s="4"/>
      <c r="L30" s="4"/>
      <c r="M30" s="4"/>
      <c r="N30" s="9" t="s">
        <v>27</v>
      </c>
      <c r="O30" s="4"/>
    </row>
    <row r="31" spans="1:19" ht="18" customHeight="1" x14ac:dyDescent="0.25">
      <c r="A31" s="9" t="s">
        <v>28</v>
      </c>
      <c r="B31" s="9"/>
      <c r="D31" s="4" t="s">
        <v>29</v>
      </c>
      <c r="E31" s="4" t="s">
        <v>29</v>
      </c>
      <c r="F31" s="4" t="s">
        <v>29</v>
      </c>
      <c r="G31" s="4" t="s">
        <v>30</v>
      </c>
      <c r="I31" s="4"/>
      <c r="J31" s="4"/>
      <c r="K31" s="4"/>
      <c r="L31" s="4"/>
      <c r="M31" s="4"/>
      <c r="N31" s="28" t="s">
        <v>31</v>
      </c>
      <c r="O31" s="4"/>
    </row>
    <row r="32" spans="1:19" ht="18" customHeight="1" x14ac:dyDescent="0.35">
      <c r="C32" s="2" t="s">
        <v>32</v>
      </c>
      <c r="D32" s="4">
        <v>75</v>
      </c>
      <c r="E32" s="4">
        <v>65</v>
      </c>
      <c r="F32" s="4">
        <v>20</v>
      </c>
      <c r="G32" s="29">
        <v>50</v>
      </c>
      <c r="I32" s="4"/>
      <c r="J32" s="4"/>
      <c r="K32" s="4"/>
      <c r="L32" s="4"/>
      <c r="M32" s="4"/>
      <c r="N32" s="4" t="s">
        <v>33</v>
      </c>
      <c r="O32" s="4" t="s">
        <v>34</v>
      </c>
      <c r="P32" s="4" t="s">
        <v>23</v>
      </c>
      <c r="Q32" s="4" t="s">
        <v>24</v>
      </c>
      <c r="R32" s="4" t="s">
        <v>25</v>
      </c>
      <c r="S32" s="4" t="s">
        <v>35</v>
      </c>
    </row>
    <row r="33" spans="1:19" ht="18" customHeight="1" thickBot="1" x14ac:dyDescent="0.3">
      <c r="A33" s="10" t="s">
        <v>7</v>
      </c>
      <c r="B33" s="10"/>
      <c r="G33" s="29"/>
      <c r="I33" s="4"/>
      <c r="J33" s="4"/>
      <c r="K33" s="4"/>
      <c r="L33" s="4"/>
      <c r="M33" s="4"/>
      <c r="N33" s="4" t="s">
        <v>36</v>
      </c>
      <c r="O33" s="4" t="s">
        <v>37</v>
      </c>
      <c r="P33" s="4" t="s">
        <v>29</v>
      </c>
      <c r="Q33" s="4" t="s">
        <v>29</v>
      </c>
      <c r="R33" s="4" t="s">
        <v>29</v>
      </c>
      <c r="S33" s="4" t="s">
        <v>38</v>
      </c>
    </row>
    <row r="34" spans="1:19" ht="18" customHeight="1" thickBot="1" x14ac:dyDescent="0.3">
      <c r="A34" s="2"/>
      <c r="B34" s="2"/>
      <c r="C34" s="2" t="s">
        <v>39</v>
      </c>
      <c r="D34" s="14"/>
      <c r="E34" s="14"/>
      <c r="F34" s="14"/>
      <c r="G34" s="29" t="str">
        <f>IF(F34&lt;&gt;"",(D34-E34)/(LN((D34-F34)/(E34-F34))),"")</f>
        <v/>
      </c>
      <c r="I34" s="4"/>
      <c r="J34" s="4"/>
      <c r="K34" s="4"/>
      <c r="L34" s="4"/>
      <c r="M34" s="4"/>
      <c r="N34" s="4" t="s">
        <v>40</v>
      </c>
      <c r="O34" s="4"/>
      <c r="P34" s="14"/>
      <c r="Q34" s="14"/>
      <c r="R34" s="14"/>
      <c r="S34" s="4" t="s">
        <v>40</v>
      </c>
    </row>
    <row r="35" spans="1:19" ht="18" customHeight="1" thickBot="1" x14ac:dyDescent="0.3">
      <c r="I35" s="4"/>
      <c r="J35" s="4"/>
      <c r="K35" s="4"/>
      <c r="L35" s="4"/>
      <c r="M35" s="4">
        <v>1</v>
      </c>
      <c r="N35" s="14"/>
      <c r="O35" s="14"/>
      <c r="P35" s="30" t="str">
        <f t="shared" ref="P35:R54" si="0">IF(P$34&lt;&gt;"",P$34,"")</f>
        <v/>
      </c>
      <c r="Q35" s="30" t="str">
        <f t="shared" si="0"/>
        <v/>
      </c>
      <c r="R35" s="30" t="str">
        <f t="shared" si="0"/>
        <v/>
      </c>
      <c r="S35" s="30" t="str">
        <f>IF(N35&lt;&gt;"",N35*(((P35+Q35)/2-R35)/50)^O35,"")</f>
        <v/>
      </c>
    </row>
    <row r="36" spans="1:19" ht="18" customHeight="1" thickBot="1" x14ac:dyDescent="0.3">
      <c r="A36" s="2"/>
      <c r="B36" s="2"/>
      <c r="C36" s="2" t="s">
        <v>41</v>
      </c>
      <c r="D36" s="14"/>
      <c r="E36" s="28" t="s">
        <v>42</v>
      </c>
      <c r="F36" s="31"/>
      <c r="G36" s="5" t="s">
        <v>43</v>
      </c>
      <c r="I36" s="4"/>
      <c r="J36" s="4"/>
      <c r="K36" s="4"/>
      <c r="L36" s="4"/>
      <c r="M36" s="4">
        <v>2</v>
      </c>
      <c r="N36" s="14"/>
      <c r="O36" s="14"/>
      <c r="P36" s="30" t="str">
        <f t="shared" si="0"/>
        <v/>
      </c>
      <c r="Q36" s="30" t="str">
        <f t="shared" si="0"/>
        <v/>
      </c>
      <c r="R36" s="30" t="str">
        <f t="shared" si="0"/>
        <v/>
      </c>
      <c r="S36" s="30" t="str">
        <f t="shared" ref="S36:S54" si="1">IF(N36&lt;&gt;"",N36*(((P36+Q36)/2-R36)/50)^O36,"")</f>
        <v/>
      </c>
    </row>
    <row r="37" spans="1:19" ht="18" customHeight="1" thickBot="1" x14ac:dyDescent="0.3">
      <c r="A37" s="2"/>
      <c r="B37" s="2"/>
      <c r="C37" s="2"/>
      <c r="I37" s="4"/>
      <c r="J37" s="4"/>
      <c r="K37" s="4"/>
      <c r="L37" s="4"/>
      <c r="M37" s="4">
        <v>3</v>
      </c>
      <c r="N37" s="14"/>
      <c r="O37" s="14"/>
      <c r="P37" s="30" t="str">
        <f t="shared" si="0"/>
        <v/>
      </c>
      <c r="Q37" s="30" t="str">
        <f t="shared" si="0"/>
        <v/>
      </c>
      <c r="R37" s="30" t="str">
        <f t="shared" si="0"/>
        <v/>
      </c>
      <c r="S37" s="30" t="str">
        <f t="shared" si="1"/>
        <v/>
      </c>
    </row>
    <row r="38" spans="1:19" ht="18" customHeight="1" thickBot="1" x14ac:dyDescent="0.3">
      <c r="I38" s="4"/>
      <c r="J38" s="4"/>
      <c r="K38" s="4"/>
      <c r="L38" s="4"/>
      <c r="M38" s="4">
        <v>4</v>
      </c>
      <c r="N38" s="14"/>
      <c r="O38" s="14"/>
      <c r="P38" s="30" t="str">
        <f t="shared" si="0"/>
        <v/>
      </c>
      <c r="Q38" s="30" t="str">
        <f t="shared" si="0"/>
        <v/>
      </c>
      <c r="R38" s="30" t="str">
        <f t="shared" si="0"/>
        <v/>
      </c>
      <c r="S38" s="30" t="str">
        <f t="shared" si="1"/>
        <v/>
      </c>
    </row>
    <row r="39" spans="1:19" ht="18" customHeight="1" thickBot="1" x14ac:dyDescent="0.3">
      <c r="A39" s="2"/>
      <c r="B39" s="2"/>
      <c r="D39" s="2" t="s">
        <v>44</v>
      </c>
      <c r="E39" s="14"/>
      <c r="I39" s="4"/>
      <c r="J39" s="4"/>
      <c r="K39" s="4"/>
      <c r="L39" s="4"/>
      <c r="M39" s="4">
        <v>5</v>
      </c>
      <c r="N39" s="14"/>
      <c r="O39" s="14"/>
      <c r="P39" s="30" t="str">
        <f t="shared" si="0"/>
        <v/>
      </c>
      <c r="Q39" s="30" t="str">
        <f t="shared" si="0"/>
        <v/>
      </c>
      <c r="R39" s="30" t="str">
        <f t="shared" si="0"/>
        <v/>
      </c>
      <c r="S39" s="30" t="str">
        <f t="shared" si="1"/>
        <v/>
      </c>
    </row>
    <row r="40" spans="1:19" ht="18" customHeight="1" thickBot="1" x14ac:dyDescent="0.3">
      <c r="A40" s="2"/>
      <c r="B40" s="2"/>
      <c r="D40" s="2" t="s">
        <v>45</v>
      </c>
      <c r="G40" s="2" t="s">
        <v>46</v>
      </c>
      <c r="H40" s="28" t="s">
        <v>47</v>
      </c>
      <c r="J40" s="4"/>
      <c r="K40" s="4"/>
      <c r="L40" s="4"/>
      <c r="M40" s="4">
        <v>6</v>
      </c>
      <c r="N40" s="14"/>
      <c r="O40" s="14"/>
      <c r="P40" s="30" t="str">
        <f t="shared" si="0"/>
        <v/>
      </c>
      <c r="Q40" s="30" t="str">
        <f t="shared" si="0"/>
        <v/>
      </c>
      <c r="R40" s="30" t="str">
        <f t="shared" si="0"/>
        <v/>
      </c>
      <c r="S40" s="30" t="str">
        <f t="shared" si="1"/>
        <v/>
      </c>
    </row>
    <row r="41" spans="1:19" ht="18" customHeight="1" thickBot="1" x14ac:dyDescent="0.3">
      <c r="A41" s="32"/>
      <c r="B41" s="32"/>
      <c r="D41" s="32" t="s">
        <v>48</v>
      </c>
      <c r="H41" s="9" t="s">
        <v>49</v>
      </c>
      <c r="M41" s="4">
        <v>7</v>
      </c>
      <c r="N41" s="14"/>
      <c r="O41" s="14"/>
      <c r="P41" s="30" t="str">
        <f t="shared" si="0"/>
        <v/>
      </c>
      <c r="Q41" s="30" t="str">
        <f t="shared" si="0"/>
        <v/>
      </c>
      <c r="R41" s="30" t="str">
        <f t="shared" si="0"/>
        <v/>
      </c>
      <c r="S41" s="30" t="str">
        <f t="shared" si="1"/>
        <v/>
      </c>
    </row>
    <row r="42" spans="1:19" ht="18" customHeight="1" thickBot="1" x14ac:dyDescent="0.3">
      <c r="A42" s="32"/>
      <c r="B42" s="32"/>
      <c r="D42" s="32" t="s">
        <v>50</v>
      </c>
      <c r="H42" s="5" t="s">
        <v>51</v>
      </c>
      <c r="M42" s="4">
        <v>8</v>
      </c>
      <c r="N42" s="14"/>
      <c r="O42" s="14"/>
      <c r="P42" s="30" t="str">
        <f t="shared" si="0"/>
        <v/>
      </c>
      <c r="Q42" s="30" t="str">
        <f t="shared" si="0"/>
        <v/>
      </c>
      <c r="R42" s="30" t="str">
        <f t="shared" si="0"/>
        <v/>
      </c>
      <c r="S42" s="30" t="str">
        <f t="shared" si="1"/>
        <v/>
      </c>
    </row>
    <row r="43" spans="1:19" ht="18" customHeight="1" thickBot="1" x14ac:dyDescent="0.3">
      <c r="A43" s="32"/>
      <c r="B43" s="32"/>
      <c r="D43" s="32" t="s">
        <v>52</v>
      </c>
      <c r="H43" s="5" t="s">
        <v>53</v>
      </c>
      <c r="M43" s="4">
        <v>9</v>
      </c>
      <c r="N43" s="14"/>
      <c r="O43" s="14"/>
      <c r="P43" s="30" t="str">
        <f t="shared" si="0"/>
        <v/>
      </c>
      <c r="Q43" s="30" t="str">
        <f t="shared" si="0"/>
        <v/>
      </c>
      <c r="R43" s="30" t="str">
        <f t="shared" si="0"/>
        <v/>
      </c>
      <c r="S43" s="30" t="str">
        <f t="shared" si="1"/>
        <v/>
      </c>
    </row>
    <row r="44" spans="1:19" ht="18" customHeight="1" thickBot="1" x14ac:dyDescent="0.35">
      <c r="G44" s="33"/>
      <c r="H44" s="34" t="s">
        <v>54</v>
      </c>
      <c r="I44" s="35" t="e">
        <f>D47/1000*3600/(4.18*(D34-E34))</f>
        <v>#VALUE!</v>
      </c>
      <c r="J44" s="36" t="s">
        <v>55</v>
      </c>
      <c r="K44" s="37" t="e">
        <f>IF(I44&gt;250,"ACHTUNG: &gt; 250 l/h"," ")</f>
        <v>#VALUE!</v>
      </c>
      <c r="M44" s="4">
        <v>10</v>
      </c>
      <c r="N44" s="14"/>
      <c r="O44" s="14"/>
      <c r="P44" s="30" t="str">
        <f t="shared" si="0"/>
        <v/>
      </c>
      <c r="Q44" s="30" t="str">
        <f t="shared" si="0"/>
        <v/>
      </c>
      <c r="R44" s="30" t="str">
        <f t="shared" si="0"/>
        <v/>
      </c>
      <c r="S44" s="30" t="str">
        <f t="shared" si="1"/>
        <v/>
      </c>
    </row>
    <row r="45" spans="1:19" ht="18" customHeight="1" thickBot="1" x14ac:dyDescent="0.35">
      <c r="A45" s="2"/>
      <c r="B45" s="2"/>
      <c r="D45" s="2" t="s">
        <v>56</v>
      </c>
      <c r="E45" s="38" t="e">
        <f>((G34/G32)^E39)</f>
        <v>#VALUE!</v>
      </c>
      <c r="G45" s="39"/>
      <c r="H45" s="39" t="s">
        <v>57</v>
      </c>
      <c r="I45" s="40" t="e">
        <f>F47/1000*3600/(4.18*(D34-E34))</f>
        <v>#VALUE!</v>
      </c>
      <c r="J45" s="41" t="s">
        <v>55</v>
      </c>
      <c r="K45" s="37" t="e">
        <f>IF(I45&gt;250,"ACHTUNG: &gt; 250 l/h"," ")</f>
        <v>#VALUE!</v>
      </c>
      <c r="M45" s="4">
        <v>11</v>
      </c>
      <c r="N45" s="14"/>
      <c r="O45" s="14"/>
      <c r="P45" s="30" t="str">
        <f t="shared" si="0"/>
        <v/>
      </c>
      <c r="Q45" s="30" t="str">
        <f t="shared" si="0"/>
        <v/>
      </c>
      <c r="R45" s="30" t="str">
        <f t="shared" si="0"/>
        <v/>
      </c>
      <c r="S45" s="30" t="str">
        <f t="shared" si="1"/>
        <v/>
      </c>
    </row>
    <row r="46" spans="1:19" ht="18" customHeight="1" thickBot="1" x14ac:dyDescent="0.3">
      <c r="F46" s="42" t="s">
        <v>58</v>
      </c>
      <c r="G46" s="42"/>
      <c r="H46" s="42"/>
      <c r="I46" s="42"/>
      <c r="J46" s="42"/>
      <c r="M46" s="4">
        <v>12</v>
      </c>
      <c r="N46" s="14"/>
      <c r="O46" s="14"/>
      <c r="P46" s="30" t="str">
        <f t="shared" si="0"/>
        <v/>
      </c>
      <c r="Q46" s="30" t="str">
        <f t="shared" si="0"/>
        <v/>
      </c>
      <c r="R46" s="30" t="str">
        <f t="shared" si="0"/>
        <v/>
      </c>
      <c r="S46" s="30" t="str">
        <f t="shared" si="1"/>
        <v/>
      </c>
    </row>
    <row r="47" spans="1:19" ht="18" customHeight="1" thickBot="1" x14ac:dyDescent="0.35">
      <c r="C47" s="2" t="s">
        <v>59</v>
      </c>
      <c r="D47" s="16" t="str">
        <f>IF(E39&lt;&gt;"",D36*E45,"")</f>
        <v/>
      </c>
      <c r="E47" s="10" t="s">
        <v>60</v>
      </c>
      <c r="F47" s="43" t="str">
        <f>IF(E39&lt;&gt;"",F36/E45,"")</f>
        <v/>
      </c>
      <c r="G47" s="28" t="s">
        <v>61</v>
      </c>
      <c r="M47" s="4">
        <v>13</v>
      </c>
      <c r="N47" s="14"/>
      <c r="O47" s="14"/>
      <c r="P47" s="30" t="str">
        <f t="shared" si="0"/>
        <v/>
      </c>
      <c r="Q47" s="30" t="str">
        <f t="shared" si="0"/>
        <v/>
      </c>
      <c r="R47" s="30" t="str">
        <f t="shared" si="0"/>
        <v/>
      </c>
      <c r="S47" s="30" t="str">
        <f t="shared" si="1"/>
        <v/>
      </c>
    </row>
    <row r="48" spans="1:19" ht="18" customHeight="1" thickBot="1" x14ac:dyDescent="0.3">
      <c r="M48" s="4">
        <v>14</v>
      </c>
      <c r="N48" s="14"/>
      <c r="O48" s="14"/>
      <c r="P48" s="30" t="str">
        <f t="shared" si="0"/>
        <v/>
      </c>
      <c r="Q48" s="30" t="str">
        <f t="shared" si="0"/>
        <v/>
      </c>
      <c r="R48" s="30" t="str">
        <f t="shared" si="0"/>
        <v/>
      </c>
      <c r="S48" s="30" t="str">
        <f t="shared" si="1"/>
        <v/>
      </c>
    </row>
    <row r="49" spans="1:21" ht="18" customHeight="1" thickBot="1" x14ac:dyDescent="0.3">
      <c r="M49" s="4">
        <v>15</v>
      </c>
      <c r="N49" s="14"/>
      <c r="O49" s="14"/>
      <c r="P49" s="30" t="str">
        <f t="shared" si="0"/>
        <v/>
      </c>
      <c r="Q49" s="30" t="str">
        <f t="shared" si="0"/>
        <v/>
      </c>
      <c r="R49" s="30" t="str">
        <f t="shared" si="0"/>
        <v/>
      </c>
      <c r="S49" s="30" t="str">
        <f t="shared" si="1"/>
        <v/>
      </c>
    </row>
    <row r="50" spans="1:21" ht="18" customHeight="1" thickBot="1" x14ac:dyDescent="0.3">
      <c r="A50" s="44"/>
      <c r="B50" s="44"/>
      <c r="C50" s="44"/>
      <c r="D50" s="21"/>
      <c r="E50" s="21"/>
      <c r="F50" s="21"/>
      <c r="G50" s="44"/>
      <c r="H50" s="22" t="s">
        <v>19</v>
      </c>
      <c r="I50" s="23">
        <f ca="1">TODAY()</f>
        <v>46057</v>
      </c>
      <c r="M50" s="4">
        <v>16</v>
      </c>
      <c r="N50" s="14"/>
      <c r="O50" s="14"/>
      <c r="P50" s="30" t="str">
        <f t="shared" si="0"/>
        <v/>
      </c>
      <c r="Q50" s="30" t="str">
        <f t="shared" si="0"/>
        <v/>
      </c>
      <c r="R50" s="30" t="str">
        <f t="shared" si="0"/>
        <v/>
      </c>
      <c r="S50" s="30" t="str">
        <f t="shared" si="1"/>
        <v/>
      </c>
    </row>
    <row r="51" spans="1:21" ht="18" customHeight="1" thickBot="1" x14ac:dyDescent="0.3">
      <c r="A51" s="45" t="s">
        <v>20</v>
      </c>
      <c r="B51" s="25">
        <v>1015.2</v>
      </c>
      <c r="C51" s="26"/>
      <c r="D51" s="26"/>
      <c r="E51" s="26"/>
      <c r="F51" s="26"/>
      <c r="G51" s="26"/>
      <c r="H51" s="26"/>
      <c r="I51" s="26"/>
      <c r="M51" s="4">
        <v>17</v>
      </c>
      <c r="N51" s="14"/>
      <c r="O51" s="14"/>
      <c r="P51" s="30" t="str">
        <f t="shared" si="0"/>
        <v/>
      </c>
      <c r="Q51" s="30" t="str">
        <f t="shared" si="0"/>
        <v/>
      </c>
      <c r="R51" s="30" t="str">
        <f t="shared" si="0"/>
        <v/>
      </c>
      <c r="S51" s="30" t="str">
        <f t="shared" si="1"/>
        <v/>
      </c>
    </row>
    <row r="52" spans="1:21" ht="18" customHeight="1" thickBot="1" x14ac:dyDescent="0.3">
      <c r="B52" s="25"/>
      <c r="C52" s="26"/>
      <c r="D52" s="26"/>
      <c r="E52" s="26"/>
      <c r="F52" s="26"/>
      <c r="G52" s="26"/>
      <c r="H52" s="26"/>
      <c r="I52" s="26"/>
      <c r="M52" s="4">
        <v>18</v>
      </c>
      <c r="N52" s="14"/>
      <c r="O52" s="14"/>
      <c r="P52" s="30" t="str">
        <f t="shared" si="0"/>
        <v/>
      </c>
      <c r="Q52" s="30" t="str">
        <f t="shared" si="0"/>
        <v/>
      </c>
      <c r="R52" s="30" t="str">
        <f t="shared" si="0"/>
        <v/>
      </c>
      <c r="S52" s="30" t="str">
        <f t="shared" si="1"/>
        <v/>
      </c>
    </row>
    <row r="53" spans="1:21" ht="18" customHeight="1" thickBot="1" x14ac:dyDescent="0.3">
      <c r="A53" s="46"/>
      <c r="B53" s="25"/>
      <c r="C53" s="26"/>
      <c r="D53" s="26"/>
      <c r="E53" s="26"/>
      <c r="F53" s="26"/>
      <c r="G53" s="26"/>
      <c r="H53" s="26"/>
      <c r="I53" s="26"/>
      <c r="M53" s="4">
        <v>19</v>
      </c>
      <c r="N53" s="14"/>
      <c r="O53" s="14"/>
      <c r="P53" s="30" t="str">
        <f t="shared" si="0"/>
        <v/>
      </c>
      <c r="Q53" s="30" t="str">
        <f t="shared" si="0"/>
        <v/>
      </c>
      <c r="R53" s="30" t="str">
        <f t="shared" si="0"/>
        <v/>
      </c>
      <c r="S53" s="30" t="str">
        <f t="shared" si="1"/>
        <v/>
      </c>
    </row>
    <row r="54" spans="1:21" ht="18" customHeight="1" thickBot="1" x14ac:dyDescent="0.3">
      <c r="B54" s="25"/>
      <c r="C54" s="26"/>
      <c r="D54" s="26"/>
      <c r="E54" s="26"/>
      <c r="F54" s="26"/>
      <c r="G54" s="26"/>
      <c r="H54" s="26"/>
      <c r="I54" s="26"/>
      <c r="M54" s="4">
        <v>20</v>
      </c>
      <c r="N54" s="14"/>
      <c r="O54" s="14"/>
      <c r="P54" s="30" t="str">
        <f t="shared" si="0"/>
        <v/>
      </c>
      <c r="Q54" s="30" t="str">
        <f t="shared" si="0"/>
        <v/>
      </c>
      <c r="R54" s="30" t="str">
        <f t="shared" si="0"/>
        <v/>
      </c>
      <c r="S54" s="30" t="str">
        <f t="shared" si="1"/>
        <v/>
      </c>
    </row>
    <row r="55" spans="1:21" ht="18" customHeight="1" x14ac:dyDescent="0.25">
      <c r="B55" s="25"/>
      <c r="C55" s="26"/>
      <c r="D55" s="26"/>
      <c r="E55" s="26"/>
      <c r="F55" s="26"/>
      <c r="G55" s="26"/>
      <c r="H55" s="26"/>
      <c r="I55" s="26"/>
      <c r="M55" s="45" t="s">
        <v>62</v>
      </c>
      <c r="N55" s="44"/>
      <c r="O55" s="44"/>
      <c r="P55" s="21"/>
      <c r="Q55" s="21"/>
      <c r="R55" s="21"/>
      <c r="S55" s="44"/>
      <c r="T55" s="22" t="s">
        <v>19</v>
      </c>
      <c r="U55" s="23">
        <f ca="1">TODAY()</f>
        <v>46057</v>
      </c>
    </row>
    <row r="56" spans="1:21" ht="18" customHeight="1" x14ac:dyDescent="0.25">
      <c r="B56" s="25"/>
      <c r="C56" s="26"/>
      <c r="D56" s="26"/>
      <c r="E56" s="26"/>
      <c r="F56" s="26"/>
      <c r="G56" s="26"/>
      <c r="H56" s="26"/>
      <c r="I56" s="26"/>
      <c r="M56" s="45" t="s">
        <v>63</v>
      </c>
      <c r="N56" s="25"/>
      <c r="O56" s="26"/>
      <c r="P56" s="26"/>
      <c r="Q56" s="26"/>
      <c r="R56" s="26"/>
      <c r="S56" s="26"/>
      <c r="T56" s="26"/>
      <c r="U56" s="26"/>
    </row>
  </sheetData>
  <sheetProtection password="839E" sheet="1" objects="1" scenarios="1" selectLockedCells="1"/>
  <mergeCells count="14">
    <mergeCell ref="B56:I56"/>
    <mergeCell ref="N56:U56"/>
    <mergeCell ref="E29:F29"/>
    <mergeCell ref="B51:I51"/>
    <mergeCell ref="B52:I52"/>
    <mergeCell ref="B53:I53"/>
    <mergeCell ref="B54:I54"/>
    <mergeCell ref="B55:I55"/>
    <mergeCell ref="B23:I23"/>
    <mergeCell ref="B24:I24"/>
    <mergeCell ref="B25:I25"/>
    <mergeCell ref="B26:I26"/>
    <mergeCell ref="B27:I27"/>
    <mergeCell ref="B28:I28"/>
  </mergeCells>
  <pageMargins left="0.78740157499999996" right="0.78740157499999996" top="0.984251969" bottom="0.984251969" header="0.4921259845" footer="0.4921259845"/>
  <pageSetup paperSize="9" scale="89" orientation="landscape" r:id="rId1"/>
  <headerFooter alignWithMargins="0"/>
  <rowBreaks count="1" manualBreakCount="1">
    <brk id="28" max="16383" man="1"/>
  </rowBreaks>
  <drawing r:id="rId2"/>
  <legacyDrawing r:id="rId3"/>
  <controls>
    <mc:AlternateContent xmlns:mc="http://schemas.openxmlformats.org/markup-compatibility/2006">
      <mc:Choice Requires="x14">
        <control shapeId="1032" r:id="rId4" name="OptionButton8">
          <controlPr autoLine="0" linkedCell="IV5" r:id="rId5">
            <anchor moveWithCells="1" sizeWithCells="1">
              <from>
                <xdr:col>3</xdr:col>
                <xdr:colOff>335280</xdr:colOff>
                <xdr:row>4</xdr:row>
                <xdr:rowOff>60960</xdr:rowOff>
              </from>
              <to>
                <xdr:col>3</xdr:col>
                <xdr:colOff>480060</xdr:colOff>
                <xdr:row>4</xdr:row>
                <xdr:rowOff>182880</xdr:rowOff>
              </to>
            </anchor>
          </controlPr>
        </control>
      </mc:Choice>
      <mc:Fallback>
        <control shapeId="1032" r:id="rId4" name="OptionButton8"/>
      </mc:Fallback>
    </mc:AlternateContent>
    <mc:AlternateContent xmlns:mc="http://schemas.openxmlformats.org/markup-compatibility/2006">
      <mc:Choice Requires="x14">
        <control shapeId="1031" r:id="rId6" name="OptionButton7">
          <controlPr autoLine="0" linkedCell="IV6" r:id="rId7">
            <anchor moveWithCells="1" sizeWithCells="1">
              <from>
                <xdr:col>3</xdr:col>
                <xdr:colOff>342900</xdr:colOff>
                <xdr:row>5</xdr:row>
                <xdr:rowOff>68580</xdr:rowOff>
              </from>
              <to>
                <xdr:col>3</xdr:col>
                <xdr:colOff>487680</xdr:colOff>
                <xdr:row>5</xdr:row>
                <xdr:rowOff>182880</xdr:rowOff>
              </to>
            </anchor>
          </controlPr>
        </control>
      </mc:Choice>
      <mc:Fallback>
        <control shapeId="1031" r:id="rId6" name="OptionButton7"/>
      </mc:Fallback>
    </mc:AlternateContent>
    <mc:AlternateContent xmlns:mc="http://schemas.openxmlformats.org/markup-compatibility/2006">
      <mc:Choice Requires="x14">
        <control shapeId="1030" r:id="rId8" name="OptionButton6">
          <controlPr autoLine="0" linkedCell="IV10" r:id="rId9">
            <anchor moveWithCells="1" sizeWithCells="1">
              <from>
                <xdr:col>3</xdr:col>
                <xdr:colOff>335280</xdr:colOff>
                <xdr:row>9</xdr:row>
                <xdr:rowOff>68580</xdr:rowOff>
              </from>
              <to>
                <xdr:col>3</xdr:col>
                <xdr:colOff>480060</xdr:colOff>
                <xdr:row>9</xdr:row>
                <xdr:rowOff>198120</xdr:rowOff>
              </to>
            </anchor>
          </controlPr>
        </control>
      </mc:Choice>
      <mc:Fallback>
        <control shapeId="1030" r:id="rId8" name="OptionButton6"/>
      </mc:Fallback>
    </mc:AlternateContent>
    <mc:AlternateContent xmlns:mc="http://schemas.openxmlformats.org/markup-compatibility/2006">
      <mc:Choice Requires="x14">
        <control shapeId="1029" r:id="rId10" name="OptionButton5">
          <controlPr autoLine="0" linkedCell="IV9" r:id="rId11">
            <anchor moveWithCells="1" sizeWithCells="1">
              <from>
                <xdr:col>3</xdr:col>
                <xdr:colOff>335280</xdr:colOff>
                <xdr:row>8</xdr:row>
                <xdr:rowOff>60960</xdr:rowOff>
              </from>
              <to>
                <xdr:col>3</xdr:col>
                <xdr:colOff>487680</xdr:colOff>
                <xdr:row>8</xdr:row>
                <xdr:rowOff>198120</xdr:rowOff>
              </to>
            </anchor>
          </controlPr>
        </control>
      </mc:Choice>
      <mc:Fallback>
        <control shapeId="1029" r:id="rId10" name="OptionButton5"/>
      </mc:Fallback>
    </mc:AlternateContent>
    <mc:AlternateContent xmlns:mc="http://schemas.openxmlformats.org/markup-compatibility/2006">
      <mc:Choice Requires="x14">
        <control shapeId="1028" r:id="rId12" name="OptionButton4">
          <controlPr autoLine="0" linkedCell="IV8" r:id="rId13">
            <anchor moveWithCells="1" sizeWithCells="1">
              <from>
                <xdr:col>3</xdr:col>
                <xdr:colOff>335280</xdr:colOff>
                <xdr:row>7</xdr:row>
                <xdr:rowOff>38100</xdr:rowOff>
              </from>
              <to>
                <xdr:col>3</xdr:col>
                <xdr:colOff>487680</xdr:colOff>
                <xdr:row>7</xdr:row>
                <xdr:rowOff>198120</xdr:rowOff>
              </to>
            </anchor>
          </controlPr>
        </control>
      </mc:Choice>
      <mc:Fallback>
        <control shapeId="1028" r:id="rId12" name="OptionButton4"/>
      </mc:Fallback>
    </mc:AlternateContent>
    <mc:AlternateContent xmlns:mc="http://schemas.openxmlformats.org/markup-compatibility/2006">
      <mc:Choice Requires="x14">
        <control shapeId="1027" r:id="rId14" name="OptionButton3">
          <controlPr locked="0" autoLine="0" linkedCell="IV1" r:id="rId15">
            <anchor moveWithCells="1" sizeWithCells="1">
              <from>
                <xdr:col>5</xdr:col>
                <xdr:colOff>358140</xdr:colOff>
                <xdr:row>0</xdr:row>
                <xdr:rowOff>45720</xdr:rowOff>
              </from>
              <to>
                <xdr:col>5</xdr:col>
                <xdr:colOff>579120</xdr:colOff>
                <xdr:row>0</xdr:row>
                <xdr:rowOff>182880</xdr:rowOff>
              </to>
            </anchor>
          </controlPr>
        </control>
      </mc:Choice>
      <mc:Fallback>
        <control shapeId="1027" r:id="rId14" name="OptionButton3"/>
      </mc:Fallback>
    </mc:AlternateContent>
    <mc:AlternateContent xmlns:mc="http://schemas.openxmlformats.org/markup-compatibility/2006">
      <mc:Choice Requires="x14">
        <control shapeId="1026" r:id="rId16" name="OptionButton2">
          <controlPr locked="0" autoLine="0" linkedCell="IV3" r:id="rId17">
            <anchor moveWithCells="1" sizeWithCells="1">
              <from>
                <xdr:col>5</xdr:col>
                <xdr:colOff>358140</xdr:colOff>
                <xdr:row>2</xdr:row>
                <xdr:rowOff>15240</xdr:rowOff>
              </from>
              <to>
                <xdr:col>5</xdr:col>
                <xdr:colOff>632460</xdr:colOff>
                <xdr:row>2</xdr:row>
                <xdr:rowOff>182880</xdr:rowOff>
              </to>
            </anchor>
          </controlPr>
        </control>
      </mc:Choice>
      <mc:Fallback>
        <control shapeId="1026" r:id="rId16" name="OptionButton2"/>
      </mc:Fallback>
    </mc:AlternateContent>
    <mc:AlternateContent xmlns:mc="http://schemas.openxmlformats.org/markup-compatibility/2006">
      <mc:Choice Requires="x14">
        <control shapeId="1025" r:id="rId18" name="OptionButton1">
          <controlPr locked="0" autoLine="0" linkedCell="IV2" r:id="rId19">
            <anchor moveWithCells="1" sizeWithCells="1">
              <from>
                <xdr:col>5</xdr:col>
                <xdr:colOff>358140</xdr:colOff>
                <xdr:row>1</xdr:row>
                <xdr:rowOff>38100</xdr:rowOff>
              </from>
              <to>
                <xdr:col>5</xdr:col>
                <xdr:colOff>586740</xdr:colOff>
                <xdr:row>1</xdr:row>
                <xdr:rowOff>198120</xdr:rowOff>
              </to>
            </anchor>
          </controlPr>
        </control>
      </mc:Choice>
      <mc:Fallback>
        <control shapeId="1025" r:id="rId18" name="Option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CB5F2-67BD-4DD3-8070-B420F086372C}">
  <dimension ref="A1:M37"/>
  <sheetViews>
    <sheetView zoomScaleNormal="100" workbookViewId="0">
      <selection activeCell="F39" sqref="F39"/>
    </sheetView>
  </sheetViews>
  <sheetFormatPr baseColWidth="10" defaultColWidth="8.19921875" defaultRowHeight="13.2" x14ac:dyDescent="0.25"/>
  <cols>
    <col min="1" max="10" width="10.296875" style="5" customWidth="1"/>
    <col min="11" max="11" width="3.59765625" style="5" customWidth="1"/>
    <col min="12" max="12" width="10.296875" style="5" customWidth="1"/>
    <col min="13" max="13" width="4.59765625" style="5" customWidth="1"/>
    <col min="14" max="14" width="13.8984375" style="5" customWidth="1"/>
    <col min="15" max="256" width="10.296875" style="5" customWidth="1"/>
    <col min="257" max="16384" width="8.19921875" style="5"/>
  </cols>
  <sheetData>
    <row r="1" spans="1:13" x14ac:dyDescent="0.25">
      <c r="A1" s="6">
        <v>1</v>
      </c>
      <c r="B1" s="6">
        <v>2</v>
      </c>
    </row>
    <row r="2" spans="1:13" x14ac:dyDescent="0.25">
      <c r="A2" s="12">
        <v>110</v>
      </c>
      <c r="B2" s="12">
        <v>40</v>
      </c>
      <c r="H2" s="44" t="s">
        <v>64</v>
      </c>
      <c r="I2" s="44"/>
      <c r="J2" s="44"/>
      <c r="K2" s="44"/>
      <c r="L2" s="44"/>
      <c r="M2" s="44"/>
    </row>
    <row r="3" spans="1:13" x14ac:dyDescent="0.25">
      <c r="A3" s="12">
        <v>111</v>
      </c>
      <c r="B3" s="12">
        <v>60</v>
      </c>
      <c r="H3" s="5" t="s">
        <v>65</v>
      </c>
    </row>
    <row r="4" spans="1:13" x14ac:dyDescent="0.25">
      <c r="A4" s="12">
        <v>119</v>
      </c>
      <c r="B4" s="12">
        <v>80</v>
      </c>
      <c r="H4" s="47" t="s">
        <v>66</v>
      </c>
    </row>
    <row r="5" spans="1:13" x14ac:dyDescent="0.25">
      <c r="A5" s="12">
        <v>120</v>
      </c>
      <c r="B5" s="12">
        <v>50</v>
      </c>
      <c r="H5" s="47" t="s">
        <v>67</v>
      </c>
    </row>
    <row r="6" spans="1:13" x14ac:dyDescent="0.25">
      <c r="A6" s="12">
        <v>121</v>
      </c>
      <c r="B6" s="12">
        <v>70</v>
      </c>
    </row>
    <row r="7" spans="1:13" x14ac:dyDescent="0.25">
      <c r="A7" s="12">
        <v>129</v>
      </c>
      <c r="B7" s="12">
        <v>90</v>
      </c>
      <c r="H7" s="5" t="s">
        <v>68</v>
      </c>
    </row>
    <row r="8" spans="1:13" x14ac:dyDescent="0.25">
      <c r="A8" s="12">
        <v>210</v>
      </c>
      <c r="B8" s="12">
        <v>70</v>
      </c>
      <c r="H8" s="5" t="s">
        <v>69</v>
      </c>
    </row>
    <row r="9" spans="1:13" x14ac:dyDescent="0.25">
      <c r="A9" s="12">
        <v>211</v>
      </c>
      <c r="B9" s="12">
        <v>85</v>
      </c>
    </row>
    <row r="10" spans="1:13" x14ac:dyDescent="0.25">
      <c r="A10" s="12">
        <v>219</v>
      </c>
      <c r="B10" s="12">
        <v>100</v>
      </c>
    </row>
    <row r="11" spans="1:13" x14ac:dyDescent="0.25">
      <c r="A11" s="12">
        <v>220</v>
      </c>
      <c r="B11" s="12">
        <v>80</v>
      </c>
      <c r="J11" s="48"/>
      <c r="K11" s="49"/>
      <c r="L11" s="50" t="s">
        <v>70</v>
      </c>
      <c r="M11" s="51"/>
    </row>
    <row r="12" spans="1:13" x14ac:dyDescent="0.25">
      <c r="A12" s="12">
        <v>221</v>
      </c>
      <c r="B12" s="12">
        <v>100</v>
      </c>
      <c r="H12" s="5" t="s">
        <v>71</v>
      </c>
      <c r="J12" s="52" t="s">
        <v>72</v>
      </c>
      <c r="L12" s="5">
        <v>1</v>
      </c>
      <c r="M12" s="53"/>
    </row>
    <row r="13" spans="1:13" x14ac:dyDescent="0.25">
      <c r="A13" s="12">
        <v>229</v>
      </c>
      <c r="B13" s="12">
        <v>120</v>
      </c>
      <c r="D13" s="54"/>
      <c r="H13" s="5" t="s">
        <v>73</v>
      </c>
      <c r="J13" s="52" t="s">
        <v>74</v>
      </c>
      <c r="L13" s="5">
        <v>2</v>
      </c>
      <c r="M13" s="53"/>
    </row>
    <row r="14" spans="1:13" x14ac:dyDescent="0.25">
      <c r="A14" s="12">
        <v>310</v>
      </c>
      <c r="B14" s="12">
        <v>80</v>
      </c>
      <c r="H14" s="5" t="s">
        <v>75</v>
      </c>
      <c r="J14" s="52" t="s">
        <v>76</v>
      </c>
      <c r="L14" s="5">
        <v>3</v>
      </c>
      <c r="M14" s="53"/>
    </row>
    <row r="15" spans="1:13" x14ac:dyDescent="0.25">
      <c r="A15" s="12">
        <v>311</v>
      </c>
      <c r="B15" s="12">
        <v>110</v>
      </c>
      <c r="H15" s="5" t="s">
        <v>77</v>
      </c>
      <c r="J15" s="52" t="s">
        <v>78</v>
      </c>
      <c r="L15" s="5">
        <v>4</v>
      </c>
      <c r="M15" s="53"/>
    </row>
    <row r="16" spans="1:13" x14ac:dyDescent="0.25">
      <c r="A16" s="12">
        <v>319</v>
      </c>
      <c r="B16" s="12">
        <v>140</v>
      </c>
      <c r="H16" s="5" t="s">
        <v>79</v>
      </c>
      <c r="J16" s="52" t="s">
        <v>80</v>
      </c>
      <c r="L16" s="5">
        <v>5</v>
      </c>
      <c r="M16" s="53"/>
    </row>
    <row r="17" spans="1:13" x14ac:dyDescent="0.25">
      <c r="A17" s="12">
        <v>320</v>
      </c>
      <c r="B17" s="12">
        <v>90</v>
      </c>
      <c r="J17" s="55" t="s">
        <v>81</v>
      </c>
      <c r="K17" s="44"/>
      <c r="L17" s="44">
        <v>6</v>
      </c>
      <c r="M17" s="56"/>
    </row>
    <row r="18" spans="1:13" x14ac:dyDescent="0.25">
      <c r="A18" s="12">
        <v>321</v>
      </c>
      <c r="B18" s="12">
        <v>130</v>
      </c>
    </row>
    <row r="19" spans="1:13" x14ac:dyDescent="0.25">
      <c r="A19" s="12">
        <v>329</v>
      </c>
      <c r="B19" s="12">
        <v>160</v>
      </c>
    </row>
    <row r="37" spans="12:12" x14ac:dyDescent="0.25">
      <c r="L37" s="5" t="s">
        <v>82</v>
      </c>
    </row>
  </sheetData>
  <sheetProtection password="839E" sheet="1" objects="1" scenarios="1"/>
  <pageMargins left="0.78740157499999996" right="0.78740157499999996" top="0.984251969" bottom="0.984251969" header="0.4921259845" footer="0.4921259845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Voreinstellung-Werk1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Macdonald</dc:creator>
  <cp:lastModifiedBy>Chris Macdonald</cp:lastModifiedBy>
  <dcterms:created xsi:type="dcterms:W3CDTF">2026-02-04T09:07:07Z</dcterms:created>
  <dcterms:modified xsi:type="dcterms:W3CDTF">2026-02-04T09:08:30Z</dcterms:modified>
</cp:coreProperties>
</file>